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24"/>
  <workbookPr showInkAnnotation="0" autoCompressPictures="0"/>
  <bookViews>
    <workbookView xWindow="240" yWindow="240" windowWidth="25360" windowHeight="15620" tabRatio="500"/>
  </bookViews>
  <sheets>
    <sheet name="Tracking Expenses" sheetId="4" r:id="rId1"/>
    <sheet name="Cost of Good Sold" sheetId="3" r:id="rId2"/>
    <sheet name="Estimating Future Sales" sheetId="1" r:id="rId3"/>
    <sheet name="Business Forecast" sheetId="5" r:id="rId4"/>
  </sheets>
  <externalReferences>
    <externalReference r:id="rId5"/>
    <externalReference r:id="rId6"/>
    <externalReference r:id="rId7"/>
  </externalReferences>
  <definedNames>
    <definedName name="Fo">'Estimating Future Sales'!$C$30:$D$30</definedName>
    <definedName name="Forecast">'Estimating Future Sales'!$D$30</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I41" i="1" l="1"/>
  <c r="I26" i="1"/>
  <c r="F43" i="1"/>
  <c r="E28" i="1"/>
  <c r="E43" i="1"/>
  <c r="F28" i="1"/>
  <c r="L27" i="1"/>
  <c r="L28" i="1"/>
  <c r="G45" i="5"/>
  <c r="G43" i="5"/>
  <c r="J39" i="5"/>
  <c r="J33" i="5"/>
  <c r="J32" i="5"/>
  <c r="J31" i="5"/>
  <c r="C39" i="5"/>
  <c r="C33" i="5"/>
  <c r="C32" i="5"/>
  <c r="C31" i="5"/>
  <c r="M43" i="5"/>
  <c r="M45" i="5"/>
  <c r="C25" i="5"/>
  <c r="C45" i="5"/>
  <c r="C44" i="5"/>
  <c r="N41" i="4"/>
  <c r="J46" i="5"/>
  <c r="J45" i="5"/>
  <c r="J47" i="5"/>
  <c r="J44" i="5"/>
  <c r="J30" i="5"/>
  <c r="J34" i="5"/>
  <c r="J35" i="5"/>
  <c r="J36" i="5"/>
  <c r="J37" i="5"/>
  <c r="J38" i="5"/>
  <c r="L42" i="1"/>
  <c r="L44" i="1"/>
  <c r="L43" i="1"/>
  <c r="L26" i="1"/>
  <c r="L29" i="1"/>
  <c r="C30" i="5"/>
  <c r="C34" i="5"/>
  <c r="C35" i="5"/>
  <c r="C36" i="5"/>
  <c r="C37" i="5"/>
  <c r="C38" i="5"/>
  <c r="C26" i="5"/>
  <c r="C27" i="5"/>
  <c r="J25" i="5"/>
  <c r="J26" i="5"/>
  <c r="J27" i="5"/>
  <c r="J48" i="5"/>
  <c r="C48" i="5"/>
  <c r="C40" i="5"/>
  <c r="C50" i="5"/>
  <c r="C52" i="5"/>
  <c r="K43" i="4"/>
  <c r="N63" i="4"/>
  <c r="K60" i="4"/>
  <c r="K61" i="4"/>
  <c r="H60" i="4"/>
  <c r="E60" i="4"/>
  <c r="N45" i="4"/>
  <c r="K42" i="4"/>
  <c r="H42" i="4"/>
  <c r="E42" i="4"/>
  <c r="T31" i="4"/>
  <c r="T32" i="4"/>
  <c r="T33" i="4"/>
  <c r="T34" i="4"/>
  <c r="T35" i="4"/>
  <c r="S35" i="4"/>
  <c r="T21" i="4"/>
  <c r="T22" i="4"/>
  <c r="T23" i="4"/>
  <c r="T24" i="4"/>
  <c r="T25" i="4"/>
  <c r="S25" i="4"/>
  <c r="C31" i="3"/>
  <c r="C32" i="3"/>
  <c r="C33" i="3"/>
  <c r="C34" i="3"/>
  <c r="C35" i="3"/>
  <c r="C36" i="3"/>
  <c r="J36" i="3"/>
  <c r="C47" i="3"/>
  <c r="J47" i="3"/>
  <c r="C49" i="3"/>
  <c r="J49" i="3"/>
  <c r="C51" i="3"/>
  <c r="J51" i="3"/>
  <c r="C52" i="3"/>
  <c r="J52" i="3"/>
  <c r="C54" i="3"/>
  <c r="J54" i="3"/>
  <c r="C55" i="3"/>
  <c r="J55" i="3"/>
  <c r="C56" i="3"/>
  <c r="J56" i="3"/>
  <c r="C57" i="3"/>
  <c r="J57" i="3"/>
  <c r="C59" i="3"/>
  <c r="J59" i="3"/>
  <c r="J40" i="5"/>
  <c r="J50" i="5"/>
  <c r="J52" i="5"/>
</calcChain>
</file>

<file path=xl/sharedStrings.xml><?xml version="1.0" encoding="utf-8"?>
<sst xmlns="http://schemas.openxmlformats.org/spreadsheetml/2006/main" count="312" uniqueCount="174">
  <si>
    <t>EXAMPLE</t>
  </si>
  <si>
    <t>Example</t>
  </si>
  <si>
    <t>Seasonal Avg</t>
  </si>
  <si>
    <t>Seasonal Factor</t>
  </si>
  <si>
    <t>Estimated Total Units Sold</t>
  </si>
  <si>
    <t>Estimated Total Sales</t>
  </si>
  <si>
    <t>2016 Growth % Goal</t>
  </si>
  <si>
    <t>Yearly Total</t>
  </si>
  <si>
    <t>Y/Y Growth</t>
  </si>
  <si>
    <t>TEMPLATE</t>
  </si>
  <si>
    <t>Manufacturing Contract</t>
  </si>
  <si>
    <t>Depreciation per year</t>
  </si>
  <si>
    <t>Interest</t>
  </si>
  <si>
    <t>Rent</t>
  </si>
  <si>
    <t>Current Non-recurring Expenses</t>
  </si>
  <si>
    <t>Selling Fees</t>
  </si>
  <si>
    <t>Professional Fees</t>
  </si>
  <si>
    <t>Misc.</t>
  </si>
  <si>
    <t>Telephone/Utilities</t>
  </si>
  <si>
    <t>Advertising</t>
  </si>
  <si>
    <t>Insurance</t>
  </si>
  <si>
    <t>Total Postage</t>
  </si>
  <si>
    <t>Total Packaging</t>
  </si>
  <si>
    <t>Total Making and Office Supplies</t>
  </si>
  <si>
    <t>COGS per product</t>
  </si>
  <si>
    <t>COGS per bag</t>
  </si>
  <si>
    <t>Average hourly rate per product</t>
  </si>
  <si>
    <t>Average Rate per bag</t>
  </si>
  <si>
    <t>Average hours to make one product</t>
  </si>
  <si>
    <t>Average hours to make one bag</t>
  </si>
  <si>
    <t>Number of Products Produced</t>
  </si>
  <si>
    <t>Number of Bags Produced</t>
  </si>
  <si>
    <t>Total Cost of Goods Sold</t>
  </si>
  <si>
    <t>-</t>
  </si>
  <si>
    <t>Multiplier</t>
  </si>
  <si>
    <t>x Your hourly rate</t>
  </si>
  <si>
    <t>Total hours spent</t>
  </si>
  <si>
    <t>Task 5</t>
  </si>
  <si>
    <t>Task 4</t>
  </si>
  <si>
    <t>Task 3</t>
  </si>
  <si>
    <t>Wax Bags</t>
  </si>
  <si>
    <t>Task 2</t>
  </si>
  <si>
    <t xml:space="preserve">Sew Bags </t>
  </si>
  <si>
    <t>Task 1</t>
  </si>
  <si>
    <t>Measure &amp; Cut Canvas</t>
  </si>
  <si>
    <t>Hours to complete</t>
  </si>
  <si>
    <t>Task</t>
  </si>
  <si>
    <t>How many items produced?  (1,10,20)</t>
  </si>
  <si>
    <t>How many items produced? (1,10,20)</t>
  </si>
  <si>
    <t>Total material cost</t>
  </si>
  <si>
    <t>Cost of material 5</t>
  </si>
  <si>
    <t>Material 5</t>
  </si>
  <si>
    <t>Rivets</t>
  </si>
  <si>
    <t>Cost of material 4</t>
  </si>
  <si>
    <t>Material 4</t>
  </si>
  <si>
    <t>Leather</t>
  </si>
  <si>
    <t>Cost of material 3</t>
  </si>
  <si>
    <t>Material 3</t>
  </si>
  <si>
    <t>Beeswax</t>
  </si>
  <si>
    <t>Cost of material 2</t>
  </si>
  <si>
    <t>Material 2</t>
  </si>
  <si>
    <t>Parrafin Wax</t>
  </si>
  <si>
    <t>Cost of material 1</t>
  </si>
  <si>
    <t>Material 1</t>
  </si>
  <si>
    <t>Canvas</t>
  </si>
  <si>
    <t>Cost</t>
  </si>
  <si>
    <t>Supply</t>
  </si>
  <si>
    <t>Raw Materials</t>
  </si>
  <si>
    <t>After inputting this information, the blue cells will auto-populate to give you your COGS per product.</t>
  </si>
  <si>
    <t xml:space="preserve">3. Input an hourly rate you think is reasonable for the making of your item. One way to think about this, especially if you are a solo entrepreneur, is how much would you pay someone else, per hour, to help make one of these items? </t>
  </si>
  <si>
    <t xml:space="preserve">2. Calculate how long it takes you to make this product. The template is designed to allow you to calculate this in whatever way works best for you. First, determine how you want to calculate your time. If you make one item at a time, from start to finish, put a 1 in cell J40. If you make things in batches, meaning you cut all the canvas for 10 bags before moving to the next step, put a 10 in cell J40. Next, list out all the steps in the making, or collecting, process. Finally, calculate how much time you spend on each step in order to get a sum total of hours spent making your products. </t>
  </si>
  <si>
    <t xml:space="preserve">1. Determine the cost of all the raw materials used in the making of one type of product. For example, if I sold 130 canvas bags of the same model, I would calculate how much I spent in raw materials that allowed me to produce all these bags. </t>
  </si>
  <si>
    <t>Follow the steps below to calculate the COGS for one of your products, and repeat for each product in your shop. The cells in orange should be filled in by you. The cells in blue will automatically populate.  </t>
  </si>
  <si>
    <t>2016 Forecast</t>
  </si>
  <si>
    <t>Tracking Your Expenses</t>
  </si>
  <si>
    <t>Tracking your expenses can be time consuming but documenting accurate information on a regular basis will help you better know the financial health of your business and where and how to make adjustments when needed. Follow the instructions below to get the most out of this worksheet. Section A is the optimal template to use because it will give you a more accurate picture of the financial health of your business. As a back up, you can scroll across and use Section B. A completed example is given for each section, along with a template for you to input your data. As a note, only input information into the light orange cells. The blue cells will automatically update as you insert information.</t>
  </si>
  <si>
    <t>Section A</t>
  </si>
  <si>
    <t>Section B</t>
  </si>
  <si>
    <t>If you are unable to accurately separate your expenses into the four categories in Section A, add up (or estimate) all your combined expenses and input them in the table (dark orange cell on top). Next, estimate what percentage of that total amount you think would fit in each of the four categories.</t>
  </si>
  <si>
    <t>1) Raw Materials: These are the major supply materials used in the production of your items. If you are a vintage seller, your raw materials would be the price you paid to acquire an item.</t>
  </si>
  <si>
    <t>2) Making and Office Supplies: These are smaller items that might be used in the production of materials that don’t have a significant cost per item (thread, needle, etc.), as well as office supplies, like printer paper and ink</t>
  </si>
  <si>
    <t>EXAMPLE - Waxed Canvas Bags and Accessories</t>
  </si>
  <si>
    <t>(It's okay if items last shorter or longer than 7 years. We just need an educated estimate to plug in)</t>
  </si>
  <si>
    <t>Total Expenses</t>
  </si>
  <si>
    <t>4) General Expenses: These are your remaining business and general administrative expenses</t>
  </si>
  <si>
    <t>% Raw Materials</t>
  </si>
  <si>
    <t>% Making and Office Supplies</t>
  </si>
  <si>
    <t>Note: If you have more items than will fit in the template tables, follow these instructions.</t>
  </si>
  <si>
    <t>% Other Expenses</t>
  </si>
  <si>
    <t>1) Create four new sheets (one for each category) by clicking Insert&gt;Sheets&gt;Blank Sheet in the drop-down menu. Name the sheets according to the category.</t>
  </si>
  <si>
    <t>% Non-Recurring Expenses</t>
  </si>
  <si>
    <t>2) Input the items in column A, and costs in column B.</t>
  </si>
  <si>
    <t>Making and Office Supplies</t>
  </si>
  <si>
    <t>Non-recurring Expenses</t>
  </si>
  <si>
    <t>General Expenses</t>
  </si>
  <si>
    <t>Chalk/fabric pencil</t>
  </si>
  <si>
    <t>Measuring Tape</t>
  </si>
  <si>
    <t>Paraffin Wax</t>
  </si>
  <si>
    <t>Pins</t>
  </si>
  <si>
    <t>Shears</t>
  </si>
  <si>
    <t>Clips</t>
  </si>
  <si>
    <t>Sewing Machine</t>
  </si>
  <si>
    <t>Thread</t>
  </si>
  <si>
    <t>Cutting Mat</t>
  </si>
  <si>
    <t>Jars</t>
  </si>
  <si>
    <t>Hairdryer</t>
  </si>
  <si>
    <t>Brushes</t>
  </si>
  <si>
    <t>Rotary Cutter</t>
  </si>
  <si>
    <t>Mixing sticks</t>
  </si>
  <si>
    <t>Measuring Cup</t>
  </si>
  <si>
    <t>X-acto knife</t>
  </si>
  <si>
    <t>Leather Punch</t>
  </si>
  <si>
    <t>Pens</t>
  </si>
  <si>
    <t>Rivet Setter</t>
  </si>
  <si>
    <t>Printer ink and paper</t>
  </si>
  <si>
    <t>Hammer &amp; Screwdriver</t>
  </si>
  <si>
    <t>Computer &amp; Software</t>
  </si>
  <si>
    <t>Total Raw Materials</t>
  </si>
  <si>
    <t>Total Other Expenses</t>
  </si>
  <si>
    <t>Non-recurring</t>
  </si>
  <si>
    <t>Other Expenses</t>
  </si>
  <si>
    <t>Material 6</t>
  </si>
  <si>
    <t>Material 7</t>
  </si>
  <si>
    <t>Material 8</t>
  </si>
  <si>
    <t>Material 9</t>
  </si>
  <si>
    <t>Material 10</t>
  </si>
  <si>
    <t>Average Sales Price/unit</t>
  </si>
  <si>
    <t>Template</t>
  </si>
  <si>
    <t>Year/Year Growth</t>
  </si>
  <si>
    <t>2016 Forecast Dashboard</t>
  </si>
  <si>
    <t>Estimated Total Cost of Goods Sold</t>
  </si>
  <si>
    <t>Variable Expenses</t>
  </si>
  <si>
    <t>Fixed Expenses</t>
  </si>
  <si>
    <t>Contribution Margin</t>
  </si>
  <si>
    <t>Estimated Gross Profit</t>
  </si>
  <si>
    <t>Estimated Total Variable Expenses</t>
  </si>
  <si>
    <t>Depreciation Addition</t>
  </si>
  <si>
    <t>New Non-Recurring Investment</t>
  </si>
  <si>
    <t>Estimated Total Fixed Expenses</t>
  </si>
  <si>
    <t>Average Cost Of Goods Sold/unit</t>
  </si>
  <si>
    <t>Non-making Employees Wages</t>
  </si>
  <si>
    <t>Current Non-Recurring Expenses</t>
  </si>
  <si>
    <t>Estimated Total Sales Needed Break Even</t>
  </si>
  <si>
    <t>Estimated Total Sales Needed to Break Even</t>
  </si>
  <si>
    <t>Estimating Future Sales</t>
  </si>
  <si>
    <t xml:space="preserve">Using past sales data to help predict how the next year might look will help you not only with inventory management, but will also give you an idea of how much money you might make. This can be beneficial especially when considering making an investment to grow your  business, like buying a new machine, or hiring help. Follow the steps below and then enter your data in the Template table below to help estimate your sales for 2016. To get the most out of this exercise, it is helpful if you have at least two years worth of data to reflect upon. </t>
  </si>
  <si>
    <t>Estimating Total Sales Needed</t>
  </si>
  <si>
    <t>Revenue</t>
  </si>
  <si>
    <r>
      <rPr>
        <u/>
        <sz val="12"/>
        <color theme="1"/>
        <rFont val="Calibri"/>
        <scheme val="minor"/>
      </rPr>
      <t>Step 2</t>
    </r>
    <r>
      <rPr>
        <sz val="12"/>
        <color theme="1"/>
        <rFont val="Calibri"/>
        <family val="2"/>
        <scheme val="minor"/>
      </rPr>
      <t xml:space="preserve">: Under 'Variable Expenses', enter what you expect your costs to be in the light orange cells. You may expect these to be the same as the previous year or you may expect an increase. </t>
    </r>
  </si>
  <si>
    <r>
      <rPr>
        <u/>
        <sz val="12"/>
        <color theme="1"/>
        <rFont val="Calibri"/>
        <scheme val="minor"/>
      </rPr>
      <t>Step 1</t>
    </r>
    <r>
      <rPr>
        <sz val="12"/>
        <color theme="1"/>
        <rFont val="Calibri"/>
        <family val="2"/>
        <scheme val="minor"/>
      </rPr>
      <t xml:space="preserve">: The cells in blue will automatically populate based on what you entered on the previous three sheets. Under 'Variable Expenses' you will notice the total making and office supplies, packaging, postage and seller fees reflect an increased amount based on what you entered as your expected growth percentage for the upcoming year on the 'Estimating Future Sales' tab. </t>
    </r>
  </si>
  <si>
    <t>Step 4: Based on the trend you see from your yearly sales data as it relates to year over year growth (cells E43, F43) you will then want to estimate how much sales growth you anticipate for the coming year. Do you expect to see a similar growth, or do you think you will see more growth because you are introducing more items or plan to focus more time on your shop. Enter your estimated growth percentage in cell D45.</t>
  </si>
  <si>
    <t>Step 1: Use Shop Stats (Your Shop &gt; Quick links &gt; Stats) to figure out the following: 1) How many items (not orders) you sold over the past year, 2) Your total revenue for 2015 and 3) Your Cost of Goods Sold for 2015.</t>
  </si>
  <si>
    <t xml:space="preserve">Step 5: The estimated total units sold, total sales and total cost of goods sold cells (L42, L43, L44) should have automatically populated, and you can now see how many products you hope to sell, how much revenue that would bring in, and how much it would cost to make those products. </t>
  </si>
  <si>
    <t>Depreciation per Year</t>
  </si>
  <si>
    <t>3) Non-recurring Expenses: These are items that last multiple years. Still, you want to account for their cost in your business.</t>
  </si>
  <si>
    <t>Depreciation: After adding up all non-recurring expenses, we will assume they have an average lifespan of 7 years. To get a cost per year for these items,</t>
  </si>
  <si>
    <t>we divide the total amount spent for these items by 7 to give us a per year expense.</t>
  </si>
  <si>
    <t>3) After inputting all of your expenses for that category, add up the total.</t>
  </si>
  <si>
    <t>Owner's Take</t>
  </si>
  <si>
    <t>Income Taxes</t>
  </si>
  <si>
    <t>Calculating Cost of Good Sold (COGS)</t>
  </si>
  <si>
    <t>Labour cost</t>
  </si>
  <si>
    <t>Total Labour Cost</t>
  </si>
  <si>
    <t>Total production labour cost per product</t>
  </si>
  <si>
    <t>Total production labour cost per bag</t>
  </si>
  <si>
    <t>Production Labour</t>
  </si>
  <si>
    <t xml:space="preserve">Cost of Goods Sold, or COGS, is a calculation of how much it costs to produce an item. There are two major types of costs that go into COGS. 1) Raw materials: These are the main materials used to make an item, like the leather, canvas, fabric, or clay used in making. Smaller items, like thread, glitter or paint, would be considered making supplies, rather than raw materials, since the cost per product you make is negligible or may be harder to calculate. For vintage sellers, your raw materials cost would be the amount you paid to acquire an item. 2) Labour: This is what it costs you, or an employee, to make the item based on an hourly wage.  For vintage sellers, your labour cost may be calculated by the amount of time you spent looking for an item. </t>
  </si>
  <si>
    <t xml:space="preserve">4. The final step is to enter a multiplier in cell J50. This is needed in order to calculate the total amount of labour costs to match the total amount of raw materials. For example, if I sold 130 canvas bags and I calculated my time based on making batches of 10 bags, I would need a multiplier of 13 to know my labor costs to make all 130 bags. </t>
  </si>
  <si>
    <r>
      <t xml:space="preserve">Step 2: Calculate the average price per item and the average cost of goods sold per item based on your sales data from 2015. The formulas to get these numbers are: 1) </t>
    </r>
    <r>
      <rPr>
        <i/>
        <sz val="12"/>
        <rFont val="Calibri"/>
        <scheme val="minor"/>
      </rPr>
      <t xml:space="preserve">Average Price per Item = Total Revenue / Total Number of Items Sold, and  2) Average Cost of Goods Sold = Total Cost of Goods Sold / Number of Items Sold. </t>
    </r>
    <r>
      <rPr>
        <sz val="12"/>
        <rFont val="Calibri"/>
        <family val="2"/>
        <scheme val="minor"/>
      </rPr>
      <t xml:space="preserve">Enter the average price per item in cell L40 and the average cost of goods sold per item in cell L41. </t>
    </r>
  </si>
  <si>
    <r>
      <rPr>
        <u/>
        <sz val="12"/>
        <color theme="1"/>
        <rFont val="Calibri"/>
        <scheme val="minor"/>
      </rPr>
      <t>Step 3</t>
    </r>
    <r>
      <rPr>
        <sz val="12"/>
        <color theme="1"/>
        <rFont val="Calibri"/>
        <family val="2"/>
        <scheme val="minor"/>
      </rPr>
      <t xml:space="preserve">: Under 'Fixed Expenses' enter what you expect your costs to be in the light orange cells. If you are planning to purchase a new piece of equipment, enter that under 'new non-recurring investment'. If you plan to hire an administrative employee (i.e., someone who will not be involved making the products), enter their annual wage under 'non-making employees wages'. For an explanation on depreciation, see the 'Tracking Expenses' tab. </t>
    </r>
  </si>
  <si>
    <r>
      <t xml:space="preserve">Step 3: Use Shop Stats to calculate how many items (not orders) you sold up during the past three years, or however many years you have been in business if less than three years. To access this information, go to </t>
    </r>
    <r>
      <rPr>
        <i/>
        <sz val="12"/>
        <rFont val="Calibri"/>
        <scheme val="minor"/>
      </rPr>
      <t>Your Shop &gt; Quick Links &gt; Orders</t>
    </r>
    <r>
      <rPr>
        <sz val="12"/>
        <rFont val="Calibri"/>
        <family val="2"/>
        <scheme val="minor"/>
      </rPr>
      <t xml:space="preserve"> and then scroll to the bottom and click 'download csv file'. If you download by year, enter the total items sold for each year in the 'Yearly Total' cells for the corresponding years (D41, E41, F41).</t>
    </r>
  </si>
  <si>
    <r>
      <rPr>
        <u/>
        <sz val="12"/>
        <color theme="1"/>
        <rFont val="Calibri"/>
        <scheme val="minor"/>
      </rPr>
      <t>Step 4</t>
    </r>
    <r>
      <rPr>
        <sz val="12"/>
        <color theme="1"/>
        <rFont val="Calibri"/>
        <family val="2"/>
        <scheme val="minor"/>
      </rPr>
      <t xml:space="preserve">: After entering these figures, you will see a £ figure next to 'Estimated Total Sales Needed to Break Even' (cell J52). In the example table, that number is £7,763.32. This means you would need to make this much revenue to have a profit of £0. Next, look at the 'Estimated Total Sales' cell (J25). If this number is larger than the break even number, this means you can anticipate making a profit. In the example, the Estimated Total Sales is £11,832, which means there's a good chance you'll make a profit next year, even if you purchase a new £2,000 machine. Your expected profit cannot be determined by a simple subtraction of these numbers. That requires an income statement sheet which is not included in this tool.  </t>
    </r>
  </si>
  <si>
    <t>To take a look back at your business, input the expenses incurred in the making of your products for the previous year (i.e., January 2014 - December 2014) in the template of Section A of this sheet. For the current year, update this sheet regularly as you incur new expenses. Expenses will fit into one of four categories below: raw materials, making and office supplies, non-recurring expenses and general expenses. If you are a vintage seller, you might not have many non-recurring expenses. If you don't know individual expenses or feel like you can easily separate them into the categories for Section A, scroll across and follow the instructions for Section B.</t>
  </si>
  <si>
    <t xml:space="preserve">In order to properly use this sheet, be sure you have filled out the three sheets prior to this one in this tool (Tracking Expenses, Cost of Goods Sold, Estimating Future Sales). Completing those sheets will make this sheet easier to understand and easier to use since much of the information from the other three sheets will automatically populate into this sheet. The instructions for how to use this sheet are based on the completion of the other three sheets.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</si>
</sst>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1" formatCode="_(* #,##0_);_(* \(#,##0\);_(* &quot;-&quot;_);_(@_)"/>
    <numFmt numFmtId="43" formatCode="_(* #,##0.00_);_(* \(#,##0.00\);_(* &quot;-&quot;??_);_(@_)"/>
    <numFmt numFmtId="164" formatCode="&quot;$&quot;#,##0.00"/>
    <numFmt numFmtId="165" formatCode="0.0"/>
    <numFmt numFmtId="166" formatCode="_(* #,##0.0_);_(* \(#,##0.0\);_(* &quot;-&quot;_);_(@_)"/>
    <numFmt numFmtId="167" formatCode="[$£-809]#,##0.00"/>
  </numFmts>
  <fonts count="35" x14ac:knownFonts="1">
    <font>
      <sz val="12"/>
      <color theme="1"/>
      <name val="Calibri"/>
      <family val="2"/>
      <scheme val="minor"/>
    </font>
    <font>
      <sz val="12"/>
      <color theme="1"/>
      <name val="Calibri"/>
      <family val="2"/>
      <scheme val="minor"/>
    </font>
    <font>
      <b/>
      <sz val="14"/>
      <name val="Calibri"/>
      <scheme val="minor"/>
    </font>
    <font>
      <sz val="12"/>
      <name val="Calibri"/>
      <family val="2"/>
      <scheme val="minor"/>
    </font>
    <font>
      <b/>
      <sz val="13"/>
      <name val="Arial"/>
    </font>
    <font>
      <sz val="13"/>
      <name val="Arial"/>
    </font>
    <font>
      <sz val="12"/>
      <name val="Calibri"/>
    </font>
    <font>
      <b/>
      <sz val="12"/>
      <name val="Calibri"/>
    </font>
    <font>
      <b/>
      <sz val="12"/>
      <name val="Calibri"/>
      <family val="2"/>
      <scheme val="minor"/>
    </font>
    <font>
      <b/>
      <sz val="14"/>
      <name val="Arial"/>
    </font>
    <font>
      <b/>
      <sz val="10"/>
      <name val="Arial"/>
    </font>
    <font>
      <sz val="10"/>
      <name val="Arial"/>
    </font>
    <font>
      <sz val="12"/>
      <name val="Georgia"/>
    </font>
    <font>
      <b/>
      <sz val="12"/>
      <name val="Georgia"/>
    </font>
    <font>
      <b/>
      <sz val="10"/>
      <name val="Georgia"/>
    </font>
    <font>
      <sz val="10"/>
      <name val="Georgia"/>
    </font>
    <font>
      <b/>
      <i/>
      <sz val="10"/>
      <name val="Georgia"/>
    </font>
    <font>
      <i/>
      <sz val="12"/>
      <name val="Georgia"/>
    </font>
    <font>
      <i/>
      <sz val="10"/>
      <name val="Georgia"/>
    </font>
    <font>
      <b/>
      <sz val="14"/>
      <name val="Georgia"/>
    </font>
    <font>
      <sz val="10"/>
      <color theme="1"/>
      <name val="Georgia"/>
    </font>
    <font>
      <sz val="12"/>
      <color theme="1"/>
      <name val="Georgia"/>
    </font>
    <font>
      <sz val="12"/>
      <color rgb="FF000000"/>
      <name val="Georgia"/>
    </font>
    <font>
      <b/>
      <u/>
      <sz val="16"/>
      <name val="Georgia"/>
    </font>
    <font>
      <u/>
      <sz val="12"/>
      <color theme="10"/>
      <name val="Calibri"/>
      <family val="2"/>
      <scheme val="minor"/>
    </font>
    <font>
      <u/>
      <sz val="12"/>
      <color theme="11"/>
      <name val="Calibri"/>
      <family val="2"/>
      <scheme val="minor"/>
    </font>
    <font>
      <sz val="10"/>
      <color rgb="FF000000"/>
      <name val="Arial"/>
    </font>
    <font>
      <b/>
      <u/>
      <sz val="18"/>
      <name val="Arial"/>
    </font>
    <font>
      <b/>
      <u/>
      <sz val="14"/>
      <name val="Arial"/>
    </font>
    <font>
      <b/>
      <u/>
      <sz val="10"/>
      <name val="Arial"/>
    </font>
    <font>
      <i/>
      <sz val="10"/>
      <name val="Arial"/>
    </font>
    <font>
      <b/>
      <sz val="20"/>
      <name val="Arial"/>
    </font>
    <font>
      <b/>
      <i/>
      <sz val="10"/>
      <name val="Arial"/>
    </font>
    <font>
      <i/>
      <sz val="12"/>
      <name val="Calibri"/>
      <scheme val="minor"/>
    </font>
    <font>
      <u/>
      <sz val="12"/>
      <color theme="1"/>
      <name val="Calibri"/>
      <scheme val="minor"/>
    </font>
  </fonts>
  <fills count="17">
    <fill>
      <patternFill patternType="none"/>
    </fill>
    <fill>
      <patternFill patternType="gray125"/>
    </fill>
    <fill>
      <patternFill patternType="solid">
        <fgColor theme="3" tint="0.59999389629810485"/>
        <bgColor indexed="64"/>
      </patternFill>
    </fill>
    <fill>
      <patternFill patternType="solid">
        <fgColor rgb="FF8DB4E2"/>
        <bgColor rgb="FF000000"/>
      </patternFill>
    </fill>
    <fill>
      <patternFill patternType="solid">
        <fgColor rgb="FF073763"/>
        <bgColor rgb="FF073763"/>
      </patternFill>
    </fill>
    <fill>
      <patternFill patternType="solid">
        <fgColor rgb="FFFF9900"/>
        <bgColor rgb="FFFF9900"/>
      </patternFill>
    </fill>
    <fill>
      <patternFill patternType="solid">
        <fgColor rgb="FFD9D9D9"/>
        <bgColor rgb="FFD9D9D9"/>
      </patternFill>
    </fill>
    <fill>
      <patternFill patternType="solid">
        <fgColor rgb="FFFCE5CD"/>
        <bgColor rgb="FFFCE5CD"/>
      </patternFill>
    </fill>
    <fill>
      <patternFill patternType="solid">
        <fgColor rgb="FFA4C2F4"/>
        <bgColor rgb="FFA4C2F4"/>
      </patternFill>
    </fill>
    <fill>
      <patternFill patternType="solid">
        <fgColor theme="9"/>
        <bgColor rgb="FFFF9900"/>
      </patternFill>
    </fill>
    <fill>
      <patternFill patternType="solid">
        <fgColor theme="9"/>
        <bgColor indexed="64"/>
      </patternFill>
    </fill>
    <fill>
      <patternFill patternType="solid">
        <fgColor theme="9" tint="0.79998168889431442"/>
        <bgColor rgb="FFFCE5CD"/>
      </patternFill>
    </fill>
    <fill>
      <patternFill patternType="solid">
        <fgColor theme="9"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59999389629810485"/>
        <bgColor rgb="FF000000"/>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s>
  <cellStyleXfs count="81">
    <xf numFmtId="0" fontId="0" fillId="0" borderId="0"/>
    <xf numFmtId="9" fontId="1"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214">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0" xfId="0" applyFont="1" applyBorder="1"/>
    <xf numFmtId="0" fontId="5" fillId="0" borderId="0" xfId="0" applyFont="1" applyBorder="1"/>
    <xf numFmtId="0" fontId="5" fillId="0" borderId="5" xfId="0" applyFont="1" applyBorder="1"/>
    <xf numFmtId="0" fontId="3" fillId="0" borderId="0" xfId="0" applyFont="1" applyBorder="1"/>
    <xf numFmtId="0" fontId="3" fillId="0" borderId="5" xfId="0" applyFont="1" applyBorder="1"/>
    <xf numFmtId="0" fontId="8" fillId="3" borderId="6" xfId="0" applyFont="1" applyFill="1" applyBorder="1"/>
    <xf numFmtId="1" fontId="8" fillId="3" borderId="7" xfId="0" applyNumberFormat="1" applyFont="1" applyFill="1" applyBorder="1" applyProtection="1">
      <protection locked="0"/>
    </xf>
    <xf numFmtId="0" fontId="8" fillId="3" borderId="8" xfId="0" applyFont="1" applyFill="1" applyBorder="1"/>
    <xf numFmtId="0" fontId="6" fillId="0" borderId="0" xfId="0" applyFont="1" applyBorder="1"/>
    <xf numFmtId="0" fontId="7" fillId="2" borderId="6" xfId="0" applyFont="1" applyFill="1" applyBorder="1"/>
    <xf numFmtId="0" fontId="6" fillId="2" borderId="6" xfId="0" applyFont="1" applyFill="1" applyBorder="1"/>
    <xf numFmtId="0" fontId="6" fillId="0" borderId="0" xfId="0" applyFont="1" applyFill="1" applyBorder="1"/>
    <xf numFmtId="9" fontId="6" fillId="2" borderId="6" xfId="1" applyFont="1" applyFill="1" applyBorder="1"/>
    <xf numFmtId="0" fontId="7" fillId="0" borderId="0" xfId="0" applyFont="1" applyFill="1" applyBorder="1"/>
    <xf numFmtId="0" fontId="5" fillId="0" borderId="0" xfId="0" applyFont="1" applyFill="1" applyBorder="1" applyProtection="1">
      <protection locked="0"/>
    </xf>
    <xf numFmtId="0" fontId="3" fillId="0" borderId="0" xfId="0" applyFont="1" applyBorder="1" applyProtection="1">
      <protection locked="0"/>
    </xf>
    <xf numFmtId="0" fontId="4" fillId="0" borderId="0" xfId="0" applyFont="1" applyFill="1" applyBorder="1"/>
    <xf numFmtId="0" fontId="5" fillId="0" borderId="0" xfId="0" applyFont="1" applyFill="1" applyBorder="1"/>
    <xf numFmtId="0" fontId="3" fillId="0" borderId="5" xfId="0" applyFont="1" applyBorder="1" applyProtection="1">
      <protection locked="0"/>
    </xf>
    <xf numFmtId="0" fontId="5" fillId="0" borderId="0" xfId="0" applyFont="1" applyBorder="1" applyProtection="1">
      <protection locked="0"/>
    </xf>
    <xf numFmtId="0" fontId="3" fillId="0" borderId="0" xfId="0" applyFont="1" applyFill="1" applyBorder="1"/>
    <xf numFmtId="0" fontId="3" fillId="0" borderId="10" xfId="0" applyFont="1" applyBorder="1"/>
    <xf numFmtId="0" fontId="3" fillId="0" borderId="11" xfId="0" applyFont="1" applyBorder="1"/>
    <xf numFmtId="0" fontId="3" fillId="0" borderId="9" xfId="0" applyFont="1" applyBorder="1"/>
    <xf numFmtId="164" fontId="8" fillId="0" borderId="0" xfId="0" applyNumberFormat="1" applyFont="1" applyFill="1" applyBorder="1" applyProtection="1">
      <protection locked="0"/>
    </xf>
    <xf numFmtId="0" fontId="8" fillId="0" borderId="0" xfId="0" applyFont="1" applyFill="1" applyBorder="1"/>
    <xf numFmtId="0" fontId="12" fillId="0" borderId="0" xfId="0" applyFont="1"/>
    <xf numFmtId="164" fontId="12" fillId="0" borderId="0" xfId="0" applyNumberFormat="1" applyFont="1"/>
    <xf numFmtId="0" fontId="13" fillId="0" borderId="0" xfId="0" applyFont="1"/>
    <xf numFmtId="0" fontId="14" fillId="2" borderId="6" xfId="0" applyFont="1" applyFill="1" applyBorder="1"/>
    <xf numFmtId="0" fontId="15" fillId="0" borderId="0" xfId="0" applyFont="1"/>
    <xf numFmtId="0" fontId="14" fillId="0" borderId="6" xfId="0" applyFont="1" applyFill="1" applyBorder="1"/>
    <xf numFmtId="0" fontId="15" fillId="0" borderId="6" xfId="0" applyFont="1" applyBorder="1"/>
    <xf numFmtId="43" fontId="14" fillId="2" borderId="6" xfId="0" applyNumberFormat="1" applyFont="1" applyFill="1" applyBorder="1"/>
    <xf numFmtId="164" fontId="14" fillId="0" borderId="6" xfId="0" applyNumberFormat="1" applyFont="1" applyFill="1" applyBorder="1"/>
    <xf numFmtId="165" fontId="12" fillId="0" borderId="0" xfId="0" applyNumberFormat="1" applyFont="1"/>
    <xf numFmtId="0" fontId="14" fillId="2" borderId="6" xfId="0" applyFont="1" applyFill="1" applyBorder="1" applyAlignment="1">
      <alignment wrapText="1"/>
    </xf>
    <xf numFmtId="164" fontId="14" fillId="0" borderId="0" xfId="0" applyNumberFormat="1" applyFont="1"/>
    <xf numFmtId="0" fontId="14" fillId="0" borderId="0" xfId="0" applyFont="1"/>
    <xf numFmtId="0" fontId="17" fillId="0" borderId="0" xfId="0" applyFont="1"/>
    <xf numFmtId="0" fontId="15" fillId="0" borderId="0" xfId="0" applyFont="1" applyAlignment="1">
      <alignment wrapText="1"/>
    </xf>
    <xf numFmtId="0" fontId="15" fillId="0" borderId="0" xfId="0" applyFont="1" applyAlignment="1">
      <alignment horizontal="right" wrapText="1"/>
    </xf>
    <xf numFmtId="0" fontId="12" fillId="0" borderId="0" xfId="0" applyFont="1" applyBorder="1"/>
    <xf numFmtId="164" fontId="15" fillId="0" borderId="0" xfId="0" applyNumberFormat="1" applyFont="1" applyFill="1" applyBorder="1" applyAlignment="1">
      <alignment wrapText="1"/>
    </xf>
    <xf numFmtId="0" fontId="15" fillId="0" borderId="0" xfId="0" applyFont="1" applyBorder="1"/>
    <xf numFmtId="0" fontId="15" fillId="0" borderId="0" xfId="0" applyFont="1" applyBorder="1" applyAlignment="1">
      <alignment wrapText="1"/>
    </xf>
    <xf numFmtId="164" fontId="15" fillId="0" borderId="0" xfId="0" applyNumberFormat="1" applyFont="1" applyFill="1" applyBorder="1" applyAlignment="1">
      <alignment horizontal="right" wrapText="1"/>
    </xf>
    <xf numFmtId="0" fontId="15" fillId="0" borderId="0" xfId="0" applyFont="1" applyFill="1" applyBorder="1" applyAlignment="1">
      <alignment horizontal="right" wrapText="1"/>
    </xf>
    <xf numFmtId="0" fontId="15" fillId="0" borderId="0" xfId="0" applyFont="1" applyFill="1" applyBorder="1" applyAlignment="1">
      <alignment wrapText="1"/>
    </xf>
    <xf numFmtId="0" fontId="19" fillId="0" borderId="0" xfId="0" applyFont="1"/>
    <xf numFmtId="0" fontId="12" fillId="0" borderId="0" xfId="0" applyFont="1" applyAlignment="1">
      <alignment horizontal="left" wrapText="1"/>
    </xf>
    <xf numFmtId="0" fontId="20" fillId="0" borderId="0" xfId="0" applyFont="1"/>
    <xf numFmtId="0" fontId="21" fillId="0" borderId="0" xfId="0" applyFont="1"/>
    <xf numFmtId="0" fontId="22" fillId="0" borderId="0" xfId="0" applyFont="1"/>
    <xf numFmtId="0" fontId="12" fillId="0" borderId="0" xfId="0" applyFont="1" applyAlignment="1">
      <alignment horizontal="left" vertical="top" wrapText="1"/>
    </xf>
    <xf numFmtId="0" fontId="23" fillId="0" borderId="0" xfId="0" applyFont="1"/>
    <xf numFmtId="1" fontId="6" fillId="0" borderId="0" xfId="0" applyNumberFormat="1" applyFont="1" applyFill="1" applyBorder="1"/>
    <xf numFmtId="10" fontId="6" fillId="0" borderId="0" xfId="0" applyNumberFormat="1" applyFont="1" applyFill="1" applyBorder="1"/>
    <xf numFmtId="1" fontId="7" fillId="2" borderId="6" xfId="0" applyNumberFormat="1" applyFont="1" applyFill="1" applyBorder="1"/>
    <xf numFmtId="0" fontId="6" fillId="2" borderId="6" xfId="0" applyFont="1" applyFill="1" applyBorder="1" applyProtection="1">
      <protection locked="0"/>
    </xf>
    <xf numFmtId="0" fontId="2" fillId="0" borderId="0" xfId="0" applyFont="1" applyFill="1" applyBorder="1"/>
    <xf numFmtId="0" fontId="3" fillId="0" borderId="0" xfId="0" applyFont="1" applyFill="1" applyBorder="1" applyProtection="1">
      <protection locked="0"/>
    </xf>
    <xf numFmtId="6" fontId="3" fillId="0" borderId="0" xfId="0" applyNumberFormat="1" applyFont="1" applyFill="1" applyBorder="1"/>
    <xf numFmtId="164" fontId="3" fillId="0" borderId="0" xfId="0" applyNumberFormat="1" applyFont="1" applyFill="1" applyBorder="1"/>
    <xf numFmtId="1" fontId="8" fillId="0" borderId="0" xfId="0" applyNumberFormat="1" applyFont="1" applyFill="1" applyBorder="1" applyProtection="1">
      <protection locked="0"/>
    </xf>
    <xf numFmtId="0" fontId="7" fillId="0" borderId="0" xfId="0" applyFont="1" applyFill="1" applyBorder="1" applyProtection="1">
      <protection locked="0"/>
    </xf>
    <xf numFmtId="0" fontId="6" fillId="0" borderId="0" xfId="0" applyFont="1" applyFill="1" applyBorder="1" applyProtection="1">
      <protection locked="0"/>
    </xf>
    <xf numFmtId="0" fontId="8" fillId="0" borderId="0" xfId="0" applyFont="1" applyFill="1" applyBorder="1" applyProtection="1">
      <protection locked="0"/>
    </xf>
    <xf numFmtId="164" fontId="8" fillId="0" borderId="0" xfId="0" applyNumberFormat="1" applyFont="1" applyFill="1" applyBorder="1"/>
    <xf numFmtId="9" fontId="6" fillId="0" borderId="0" xfId="1" applyFont="1" applyFill="1" applyBorder="1" applyProtection="1">
      <protection locked="0"/>
    </xf>
    <xf numFmtId="9" fontId="6" fillId="0" borderId="0" xfId="1" applyFont="1" applyFill="1" applyBorder="1"/>
    <xf numFmtId="2" fontId="6" fillId="0" borderId="0" xfId="0" applyNumberFormat="1" applyFont="1" applyFill="1" applyBorder="1"/>
    <xf numFmtId="0" fontId="11" fillId="0" borderId="0" xfId="22" applyFont="1" applyAlignment="1"/>
    <xf numFmtId="0" fontId="26" fillId="0" borderId="0" xfId="22" applyFont="1" applyAlignment="1"/>
    <xf numFmtId="0" fontId="11" fillId="0" borderId="0" xfId="22" applyFont="1" applyAlignment="1">
      <alignment horizontal="left"/>
    </xf>
    <xf numFmtId="0" fontId="11" fillId="4" borderId="0" xfId="22" applyFont="1" applyFill="1" applyAlignment="1"/>
    <xf numFmtId="0" fontId="28" fillId="0" borderId="0" xfId="22" applyFont="1" applyAlignment="1"/>
    <xf numFmtId="0" fontId="29" fillId="0" borderId="0" xfId="22" applyFont="1" applyAlignment="1"/>
    <xf numFmtId="0" fontId="11" fillId="0" borderId="0" xfId="22" applyFont="1" applyAlignment="1">
      <alignment horizontal="left" vertical="top" wrapText="1"/>
    </xf>
    <xf numFmtId="0" fontId="11" fillId="4" borderId="0" xfId="22" applyFont="1" applyFill="1" applyAlignment="1">
      <alignment horizontal="left"/>
    </xf>
    <xf numFmtId="0" fontId="11" fillId="0" borderId="0" xfId="22" applyFont="1"/>
    <xf numFmtId="0" fontId="10" fillId="5" borderId="12" xfId="22" applyFont="1" applyFill="1" applyBorder="1" applyAlignment="1"/>
    <xf numFmtId="0" fontId="11" fillId="6" borderId="12" xfId="22" applyFont="1" applyFill="1" applyBorder="1" applyAlignment="1"/>
    <xf numFmtId="0" fontId="11" fillId="7" borderId="12" xfId="22" applyFont="1" applyFill="1" applyBorder="1" applyAlignment="1"/>
    <xf numFmtId="9" fontId="11" fillId="7" borderId="12" xfId="22" applyNumberFormat="1" applyFont="1" applyFill="1" applyBorder="1" applyAlignment="1"/>
    <xf numFmtId="0" fontId="30" fillId="0" borderId="0" xfId="22" applyFont="1" applyAlignment="1"/>
    <xf numFmtId="0" fontId="11" fillId="8" borderId="12" xfId="22" applyFont="1" applyFill="1" applyBorder="1" applyAlignment="1"/>
    <xf numFmtId="9" fontId="11" fillId="8" borderId="12" xfId="22" applyNumberFormat="1" applyFont="1" applyFill="1" applyBorder="1" applyAlignment="1"/>
    <xf numFmtId="0" fontId="9" fillId="0" borderId="0" xfId="22" applyFont="1" applyAlignment="1"/>
    <xf numFmtId="0" fontId="10" fillId="5" borderId="12" xfId="22" applyFont="1" applyFill="1" applyBorder="1" applyAlignment="1">
      <alignment horizontal="right"/>
    </xf>
    <xf numFmtId="0" fontId="31" fillId="4" borderId="0" xfId="22" applyFont="1" applyFill="1" applyAlignment="1">
      <alignment horizontal="center"/>
    </xf>
    <xf numFmtId="0" fontId="11" fillId="0" borderId="0" xfId="22" applyFont="1" applyAlignment="1">
      <alignment horizontal="right"/>
    </xf>
    <xf numFmtId="0" fontId="10" fillId="0" borderId="0" xfId="22" applyFont="1" applyAlignment="1"/>
    <xf numFmtId="0" fontId="10" fillId="8" borderId="12" xfId="22" applyFont="1" applyFill="1" applyBorder="1" applyAlignment="1"/>
    <xf numFmtId="0" fontId="11" fillId="4" borderId="0" xfId="22" applyFont="1" applyFill="1"/>
    <xf numFmtId="0" fontId="10" fillId="9" borderId="12" xfId="22" applyFont="1" applyFill="1" applyBorder="1" applyAlignment="1"/>
    <xf numFmtId="0" fontId="14" fillId="10" borderId="6" xfId="0" applyFont="1" applyFill="1" applyBorder="1" applyAlignment="1">
      <alignment wrapText="1"/>
    </xf>
    <xf numFmtId="0" fontId="15" fillId="10" borderId="6" xfId="0" applyFont="1" applyFill="1" applyBorder="1" applyAlignment="1">
      <alignment wrapText="1"/>
    </xf>
    <xf numFmtId="0" fontId="16" fillId="10" borderId="8" xfId="0" applyFont="1" applyFill="1" applyBorder="1" applyAlignment="1">
      <alignment wrapText="1"/>
    </xf>
    <xf numFmtId="0" fontId="16" fillId="10" borderId="8" xfId="0" applyFont="1" applyFill="1" applyBorder="1" applyAlignment="1">
      <alignment horizontal="right" wrapText="1"/>
    </xf>
    <xf numFmtId="0" fontId="16" fillId="10" borderId="6" xfId="0" applyFont="1" applyFill="1" applyBorder="1" applyAlignment="1">
      <alignment wrapText="1"/>
    </xf>
    <xf numFmtId="0" fontId="15" fillId="10" borderId="6" xfId="0" applyFont="1" applyFill="1" applyBorder="1" applyAlignment="1">
      <alignment horizontal="right" wrapText="1"/>
    </xf>
    <xf numFmtId="0" fontId="14" fillId="10" borderId="6" xfId="0" applyFont="1" applyFill="1" applyBorder="1"/>
    <xf numFmtId="0" fontId="15" fillId="10" borderId="6" xfId="0" applyFont="1" applyFill="1" applyBorder="1"/>
    <xf numFmtId="0" fontId="11" fillId="11" borderId="12" xfId="22" applyFont="1" applyFill="1" applyBorder="1" applyAlignment="1"/>
    <xf numFmtId="0" fontId="15" fillId="12" borderId="6" xfId="0" applyFont="1" applyFill="1" applyBorder="1" applyAlignment="1">
      <alignment wrapText="1"/>
    </xf>
    <xf numFmtId="164" fontId="15" fillId="12" borderId="6" xfId="0" applyNumberFormat="1" applyFont="1" applyFill="1" applyBorder="1" applyAlignment="1">
      <alignment horizontal="right" wrapText="1"/>
    </xf>
    <xf numFmtId="0" fontId="15" fillId="12" borderId="6" xfId="0" applyFont="1" applyFill="1" applyBorder="1"/>
    <xf numFmtId="41" fontId="15" fillId="12" borderId="6" xfId="0" applyNumberFormat="1" applyFont="1" applyFill="1" applyBorder="1" applyAlignment="1">
      <alignment horizontal="right" wrapText="1"/>
    </xf>
    <xf numFmtId="166" fontId="15" fillId="12" borderId="6" xfId="0" applyNumberFormat="1" applyFont="1" applyFill="1" applyBorder="1" applyAlignment="1">
      <alignment wrapText="1"/>
    </xf>
    <xf numFmtId="0" fontId="15" fillId="12" borderId="6" xfId="0" applyNumberFormat="1" applyFont="1" applyFill="1" applyBorder="1"/>
    <xf numFmtId="0" fontId="16" fillId="10" borderId="6" xfId="0" applyFont="1" applyFill="1" applyBorder="1" applyAlignment="1">
      <alignment horizontal="right" wrapText="1"/>
    </xf>
    <xf numFmtId="0" fontId="16" fillId="10" borderId="6" xfId="0" applyFont="1" applyFill="1" applyBorder="1"/>
    <xf numFmtId="0" fontId="16" fillId="10" borderId="6" xfId="0" applyFont="1" applyFill="1" applyBorder="1" applyAlignment="1">
      <alignment horizontal="left" wrapText="1"/>
    </xf>
    <xf numFmtId="0" fontId="18" fillId="12" borderId="6" xfId="0" applyFont="1" applyFill="1" applyBorder="1" applyAlignment="1">
      <alignment wrapText="1"/>
    </xf>
    <xf numFmtId="0" fontId="15" fillId="12" borderId="6" xfId="0" applyFont="1" applyFill="1" applyBorder="1" applyAlignment="1">
      <alignment horizontal="right" wrapText="1"/>
    </xf>
    <xf numFmtId="0" fontId="18" fillId="12" borderId="6" xfId="0" applyFont="1" applyFill="1" applyBorder="1"/>
    <xf numFmtId="0" fontId="6" fillId="10" borderId="6" xfId="0" applyFont="1" applyFill="1" applyBorder="1"/>
    <xf numFmtId="0" fontId="7" fillId="10" borderId="6" xfId="0" applyFont="1" applyFill="1" applyBorder="1"/>
    <xf numFmtId="0" fontId="7" fillId="10" borderId="6" xfId="0" applyFont="1" applyFill="1" applyBorder="1" applyProtection="1">
      <protection locked="0"/>
    </xf>
    <xf numFmtId="0" fontId="6" fillId="12" borderId="6" xfId="0" applyFont="1" applyFill="1" applyBorder="1" applyProtection="1">
      <protection locked="0"/>
    </xf>
    <xf numFmtId="0" fontId="8" fillId="12" borderId="6" xfId="0" applyFont="1" applyFill="1" applyBorder="1"/>
    <xf numFmtId="0" fontId="7" fillId="12" borderId="6" xfId="0" applyFont="1" applyFill="1" applyBorder="1"/>
    <xf numFmtId="9" fontId="6" fillId="12" borderId="6" xfId="1" applyFont="1" applyFill="1" applyBorder="1" applyProtection="1">
      <protection locked="0"/>
    </xf>
    <xf numFmtId="0" fontId="9" fillId="0" borderId="0" xfId="0" applyFont="1" applyBorder="1" applyAlignment="1">
      <alignment horizontal="center" wrapText="1"/>
    </xf>
    <xf numFmtId="0" fontId="9" fillId="0" borderId="0" xfId="0" applyFont="1" applyFill="1" applyBorder="1" applyAlignment="1">
      <alignment horizontal="center" wrapText="1"/>
    </xf>
    <xf numFmtId="0" fontId="11" fillId="2" borderId="8" xfId="0" applyFont="1" applyFill="1" applyBorder="1" applyAlignment="1">
      <alignment wrapText="1"/>
    </xf>
    <xf numFmtId="0" fontId="11" fillId="0" borderId="0" xfId="0" applyFont="1" applyBorder="1" applyAlignment="1">
      <alignment wrapText="1"/>
    </xf>
    <xf numFmtId="0" fontId="11" fillId="0" borderId="0" xfId="0" applyFont="1" applyFill="1" applyBorder="1" applyAlignment="1">
      <alignment wrapText="1"/>
    </xf>
    <xf numFmtId="164" fontId="11" fillId="0" borderId="0" xfId="0" applyNumberFormat="1" applyFont="1" applyBorder="1" applyAlignment="1">
      <alignment wrapText="1"/>
    </xf>
    <xf numFmtId="9" fontId="11" fillId="0" borderId="0" xfId="1" applyFont="1" applyFill="1" applyBorder="1" applyAlignment="1">
      <alignment wrapText="1"/>
    </xf>
    <xf numFmtId="0" fontId="10" fillId="2" borderId="8" xfId="0" applyFont="1" applyFill="1" applyBorder="1" applyAlignment="1">
      <alignment wrapText="1"/>
    </xf>
    <xf numFmtId="0" fontId="10" fillId="0" borderId="0" xfId="0" applyFont="1" applyBorder="1" applyAlignment="1">
      <alignment wrapText="1"/>
    </xf>
    <xf numFmtId="0" fontId="8" fillId="0" borderId="0" xfId="0" applyFont="1"/>
    <xf numFmtId="3" fontId="11" fillId="0" borderId="0" xfId="0" applyNumberFormat="1" applyFont="1" applyFill="1" applyBorder="1" applyAlignment="1">
      <alignment wrapText="1"/>
    </xf>
    <xf numFmtId="0" fontId="3" fillId="0" borderId="0" xfId="0" applyFont="1" applyFill="1"/>
    <xf numFmtId="3" fontId="11" fillId="0" borderId="0" xfId="0" applyNumberFormat="1" applyFont="1" applyBorder="1" applyAlignment="1">
      <alignment wrapText="1"/>
    </xf>
    <xf numFmtId="164" fontId="11" fillId="0" borderId="0" xfId="0" applyNumberFormat="1" applyFont="1" applyFill="1" applyBorder="1" applyAlignment="1">
      <alignment wrapText="1"/>
    </xf>
    <xf numFmtId="0" fontId="8" fillId="2" borderId="6" xfId="0" applyFont="1" applyFill="1" applyBorder="1"/>
    <xf numFmtId="9" fontId="11" fillId="0" borderId="13" xfId="1" applyFont="1" applyFill="1" applyBorder="1" applyAlignment="1">
      <alignment wrapText="1"/>
    </xf>
    <xf numFmtId="0" fontId="8" fillId="2" borderId="7" xfId="0" applyFont="1" applyFill="1" applyBorder="1"/>
    <xf numFmtId="0" fontId="8" fillId="13" borderId="6" xfId="0" applyFont="1" applyFill="1" applyBorder="1" applyAlignment="1">
      <alignment shrinkToFit="1"/>
    </xf>
    <xf numFmtId="0" fontId="8" fillId="13" borderId="7" xfId="0" applyFont="1" applyFill="1" applyBorder="1" applyAlignment="1">
      <alignment shrinkToFit="1"/>
    </xf>
    <xf numFmtId="9" fontId="11" fillId="0" borderId="0" xfId="0" applyNumberFormat="1" applyFont="1" applyBorder="1" applyAlignment="1">
      <alignment wrapText="1"/>
    </xf>
    <xf numFmtId="9" fontId="10" fillId="0" borderId="0" xfId="0" applyNumberFormat="1" applyFont="1" applyFill="1" applyBorder="1" applyAlignment="1">
      <alignment wrapText="1"/>
    </xf>
    <xf numFmtId="9" fontId="11" fillId="0" borderId="0" xfId="0" applyNumberFormat="1" applyFont="1" applyFill="1" applyBorder="1" applyAlignment="1">
      <alignment wrapText="1"/>
    </xf>
    <xf numFmtId="164" fontId="10" fillId="0" borderId="0" xfId="0" applyNumberFormat="1" applyFont="1" applyBorder="1" applyAlignment="1">
      <alignment wrapText="1"/>
    </xf>
    <xf numFmtId="164" fontId="10" fillId="0" borderId="0" xfId="0" applyNumberFormat="1" applyFont="1" applyFill="1" applyBorder="1" applyAlignment="1">
      <alignment wrapText="1"/>
    </xf>
    <xf numFmtId="0" fontId="8" fillId="0" borderId="0" xfId="0" applyFont="1" applyBorder="1"/>
    <xf numFmtId="0" fontId="8" fillId="0" borderId="0" xfId="0" applyFont="1" applyBorder="1" applyProtection="1">
      <protection locked="0"/>
    </xf>
    <xf numFmtId="164" fontId="3" fillId="0" borderId="0" xfId="0" applyNumberFormat="1" applyFont="1" applyBorder="1" applyProtection="1">
      <protection locked="0"/>
    </xf>
    <xf numFmtId="0" fontId="9" fillId="0" borderId="0" xfId="0" applyFont="1" applyFill="1" applyBorder="1" applyAlignment="1" applyProtection="1">
      <alignment horizontal="center"/>
      <protection locked="0"/>
    </xf>
    <xf numFmtId="164" fontId="0" fillId="0" borderId="0" xfId="0" applyNumberFormat="1"/>
    <xf numFmtId="1" fontId="8" fillId="0" borderId="0" xfId="0" applyNumberFormat="1" applyFont="1" applyBorder="1"/>
    <xf numFmtId="0" fontId="3" fillId="0" borderId="0" xfId="0" applyFont="1" applyAlignment="1">
      <alignment horizontal="left" vertical="top" wrapText="1"/>
    </xf>
    <xf numFmtId="0" fontId="11" fillId="10" borderId="8" xfId="0" applyFont="1" applyFill="1" applyBorder="1" applyAlignment="1">
      <alignment wrapText="1"/>
    </xf>
    <xf numFmtId="0" fontId="11" fillId="10" borderId="9" xfId="0" applyFont="1" applyFill="1" applyBorder="1" applyAlignment="1">
      <alignment wrapText="1"/>
    </xf>
    <xf numFmtId="0" fontId="10" fillId="10" borderId="8" xfId="0" applyFont="1" applyFill="1" applyBorder="1" applyAlignment="1">
      <alignment wrapText="1"/>
    </xf>
    <xf numFmtId="0" fontId="11" fillId="14" borderId="8" xfId="0" applyFont="1" applyFill="1" applyBorder="1" applyAlignment="1">
      <alignment wrapText="1"/>
    </xf>
    <xf numFmtId="0" fontId="11" fillId="15" borderId="8" xfId="0" applyFont="1" applyFill="1" applyBorder="1" applyAlignment="1">
      <alignment wrapText="1"/>
    </xf>
    <xf numFmtId="0" fontId="8" fillId="14" borderId="6" xfId="0" applyFont="1" applyFill="1" applyBorder="1"/>
    <xf numFmtId="0" fontId="8" fillId="14" borderId="7" xfId="0" applyFont="1" applyFill="1" applyBorder="1"/>
    <xf numFmtId="0" fontId="0" fillId="0" borderId="0" xfId="0" applyAlignment="1">
      <alignment vertical="top" wrapText="1"/>
    </xf>
    <xf numFmtId="0" fontId="10" fillId="16" borderId="8" xfId="0" applyFont="1" applyFill="1" applyBorder="1" applyAlignment="1">
      <alignment wrapText="1"/>
    </xf>
    <xf numFmtId="0" fontId="0" fillId="0" borderId="0" xfId="0" applyAlignment="1">
      <alignment horizontal="left" vertical="top" wrapText="1"/>
    </xf>
    <xf numFmtId="167" fontId="11" fillId="7" borderId="12" xfId="22" applyNumberFormat="1" applyFont="1" applyFill="1" applyBorder="1" applyAlignment="1"/>
    <xf numFmtId="167" fontId="11" fillId="7" borderId="12" xfId="22" applyNumberFormat="1" applyFont="1" applyFill="1" applyBorder="1" applyAlignment="1">
      <alignment horizontal="right"/>
    </xf>
    <xf numFmtId="167" fontId="10" fillId="8" borderId="12" xfId="22" applyNumberFormat="1" applyFont="1" applyFill="1" applyBorder="1" applyAlignment="1"/>
    <xf numFmtId="167" fontId="11" fillId="8" borderId="12" xfId="22" applyNumberFormat="1" applyFont="1" applyFill="1" applyBorder="1" applyAlignment="1"/>
    <xf numFmtId="167" fontId="11" fillId="0" borderId="0" xfId="22" applyNumberFormat="1" applyFont="1" applyAlignment="1"/>
    <xf numFmtId="167" fontId="10" fillId="5" borderId="12" xfId="22" applyNumberFormat="1" applyFont="1" applyFill="1" applyBorder="1" applyAlignment="1"/>
    <xf numFmtId="167" fontId="15" fillId="12" borderId="6" xfId="0" applyNumberFormat="1" applyFont="1" applyFill="1" applyBorder="1" applyAlignment="1">
      <alignment horizontal="right" wrapText="1"/>
    </xf>
    <xf numFmtId="167" fontId="14" fillId="2" borderId="6" xfId="0" applyNumberFormat="1" applyFont="1" applyFill="1" applyBorder="1" applyAlignment="1">
      <alignment wrapText="1"/>
    </xf>
    <xf numFmtId="167" fontId="15" fillId="2" borderId="6" xfId="0" applyNumberFormat="1" applyFont="1" applyFill="1" applyBorder="1"/>
    <xf numFmtId="167" fontId="14" fillId="2" borderId="6" xfId="0" applyNumberFormat="1" applyFont="1" applyFill="1" applyBorder="1"/>
    <xf numFmtId="167" fontId="14" fillId="0" borderId="6" xfId="0" applyNumberFormat="1" applyFont="1" applyFill="1" applyBorder="1"/>
    <xf numFmtId="167" fontId="15" fillId="2" borderId="6" xfId="0" applyNumberFormat="1" applyFont="1" applyFill="1" applyBorder="1" applyAlignment="1">
      <alignment wrapText="1"/>
    </xf>
    <xf numFmtId="167" fontId="12" fillId="0" borderId="0" xfId="0" applyNumberFormat="1" applyFont="1"/>
    <xf numFmtId="14" fontId="5" fillId="0" borderId="0" xfId="0" applyNumberFormat="1" applyFont="1" applyBorder="1"/>
    <xf numFmtId="167" fontId="3" fillId="12" borderId="6" xfId="0" applyNumberFormat="1" applyFont="1" applyFill="1" applyBorder="1"/>
    <xf numFmtId="167" fontId="8" fillId="3" borderId="9" xfId="0" applyNumberFormat="1" applyFont="1" applyFill="1" applyBorder="1" applyProtection="1">
      <protection locked="0"/>
    </xf>
    <xf numFmtId="167" fontId="11" fillId="2" borderId="9" xfId="0" applyNumberFormat="1" applyFont="1" applyFill="1" applyBorder="1" applyAlignment="1">
      <alignment wrapText="1"/>
    </xf>
    <xf numFmtId="167" fontId="10" fillId="2" borderId="9" xfId="0" applyNumberFormat="1" applyFont="1" applyFill="1" applyBorder="1" applyAlignment="1">
      <alignment wrapText="1"/>
    </xf>
    <xf numFmtId="167" fontId="11" fillId="15" borderId="9" xfId="0" applyNumberFormat="1" applyFont="1" applyFill="1" applyBorder="1" applyAlignment="1">
      <alignment wrapText="1"/>
    </xf>
    <xf numFmtId="167" fontId="11" fillId="10" borderId="9" xfId="0" applyNumberFormat="1" applyFont="1" applyFill="1" applyBorder="1" applyAlignment="1">
      <alignment wrapText="1"/>
    </xf>
    <xf numFmtId="167" fontId="11" fillId="14" borderId="9" xfId="0" applyNumberFormat="1" applyFont="1" applyFill="1" applyBorder="1" applyAlignment="1">
      <alignment wrapText="1"/>
    </xf>
    <xf numFmtId="167" fontId="3" fillId="15" borderId="6" xfId="0" applyNumberFormat="1" applyFont="1" applyFill="1" applyBorder="1"/>
    <xf numFmtId="167" fontId="32" fillId="2" borderId="9" xfId="0" applyNumberFormat="1" applyFont="1" applyFill="1" applyBorder="1" applyAlignment="1">
      <alignment wrapText="1"/>
    </xf>
    <xf numFmtId="167" fontId="10" fillId="10" borderId="9" xfId="0" applyNumberFormat="1" applyFont="1" applyFill="1" applyBorder="1" applyAlignment="1">
      <alignment wrapText="1"/>
    </xf>
    <xf numFmtId="167" fontId="8" fillId="2" borderId="6" xfId="0" applyNumberFormat="1" applyFont="1" applyFill="1" applyBorder="1"/>
    <xf numFmtId="167" fontId="8" fillId="14" borderId="6" xfId="0" applyNumberFormat="1" applyFont="1" applyFill="1" applyBorder="1"/>
    <xf numFmtId="167" fontId="8" fillId="13" borderId="6" xfId="0" applyNumberFormat="1" applyFont="1" applyFill="1" applyBorder="1"/>
    <xf numFmtId="0" fontId="9" fillId="0" borderId="0" xfId="22" applyFont="1" applyAlignment="1"/>
    <xf numFmtId="0" fontId="26" fillId="0" borderId="0" xfId="22" applyFont="1" applyAlignment="1"/>
    <xf numFmtId="0" fontId="11" fillId="0" borderId="0" xfId="22" applyFont="1" applyAlignment="1"/>
    <xf numFmtId="0" fontId="27" fillId="0" borderId="0" xfId="22" applyFont="1" applyAlignment="1"/>
    <xf numFmtId="0" fontId="11" fillId="0" borderId="0" xfId="22" applyFont="1" applyAlignment="1">
      <alignment wrapText="1"/>
    </xf>
    <xf numFmtId="0" fontId="28" fillId="0" borderId="0" xfId="22" applyFont="1" applyAlignment="1"/>
    <xf numFmtId="0" fontId="11" fillId="0" borderId="0" xfId="22" applyFont="1" applyAlignment="1">
      <alignment horizontal="left" wrapText="1"/>
    </xf>
    <xf numFmtId="0" fontId="11" fillId="0" borderId="0" xfId="22"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wrapText="1"/>
    </xf>
    <xf numFmtId="0" fontId="2" fillId="0" borderId="0" xfId="0" applyFont="1" applyFill="1" applyBorder="1" applyAlignment="1">
      <alignment horizontal="center"/>
    </xf>
    <xf numFmtId="0" fontId="2" fillId="0" borderId="0" xfId="0" applyFont="1" applyBorder="1" applyAlignment="1">
      <alignment horizontal="center"/>
    </xf>
    <xf numFmtId="0" fontId="3" fillId="0" borderId="0" xfId="0" applyFont="1" applyAlignment="1">
      <alignment horizontal="left" vertical="top" wrapText="1"/>
    </xf>
    <xf numFmtId="0" fontId="3" fillId="0" borderId="0" xfId="0" applyFont="1" applyAlignment="1">
      <alignment wrapText="1"/>
    </xf>
    <xf numFmtId="0" fontId="9" fillId="0" borderId="11" xfId="0" applyFont="1" applyBorder="1" applyAlignment="1">
      <alignment horizontal="center" wrapText="1"/>
    </xf>
    <xf numFmtId="0" fontId="0" fillId="0" borderId="0" xfId="0" applyAlignment="1">
      <alignment horizontal="left" vertical="top" wrapText="1"/>
    </xf>
  </cellXfs>
  <cellStyles count="8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xfId="22"/>
    <cellStyle name="Percent"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externalLink" Target="externalLinks/externalLink2.xml"/><Relationship Id="rId7" Type="http://schemas.openxmlformats.org/officeDocument/2006/relationships/externalLink" Target="externalLinks/externalLink3.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shcraft/Downloads/Business%20Growth%20Strategy%20Tool_Jan_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ashcraft/Documents/Business%20Growth%20Strategy%20Tool_Jan_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ashcraft/Library/Application%20Support/Microsoft/Office/User%20Templates/My%20Templates/Business%20Growth%20Strategy%20Tool_Jan_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penses Dashboard"/>
      <sheetName val="Business Overview Dashboard"/>
      <sheetName val="Cost of Good Sold"/>
      <sheetName val="Break Even Previous Year"/>
      <sheetName val="Income Statement Previous Year"/>
      <sheetName val="Forecasting Growth"/>
      <sheetName val="Forecasted Break Even"/>
      <sheetName val="Forecasted Income Statement"/>
      <sheetName val="Assessing Value"/>
      <sheetName val="New Product Demand"/>
    </sheetNames>
    <sheetDataSet>
      <sheetData sheetId="0">
        <row r="20">
          <cell r="D20" t="str">
            <v>Raw Materials</v>
          </cell>
          <cell r="E20" t="str">
            <v xml:space="preserve">Cost </v>
          </cell>
        </row>
        <row r="21">
          <cell r="D21" t="str">
            <v>Canvas</v>
          </cell>
          <cell r="E21">
            <v>520</v>
          </cell>
        </row>
        <row r="22">
          <cell r="D22" t="str">
            <v>Parrafin Wax</v>
          </cell>
          <cell r="E22">
            <v>100</v>
          </cell>
        </row>
        <row r="23">
          <cell r="D23" t="str">
            <v>Beeswax</v>
          </cell>
          <cell r="E23">
            <v>390</v>
          </cell>
        </row>
        <row r="24">
          <cell r="D24" t="str">
            <v>Leather</v>
          </cell>
          <cell r="E24">
            <v>500</v>
          </cell>
        </row>
        <row r="25">
          <cell r="D25" t="str">
            <v>Rivets</v>
          </cell>
          <cell r="E25">
            <v>115</v>
          </cell>
        </row>
        <row r="32">
          <cell r="D32" t="str">
            <v>Total Raw Materials</v>
          </cell>
          <cell r="E32">
            <v>1625</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xpenses Dashboard"/>
      <sheetName val="Business Overview Dashboard"/>
      <sheetName val="Cost of Good Sold"/>
      <sheetName val="Break Even Previous Year"/>
      <sheetName val="Income Statement Previous Year"/>
      <sheetName val="Forecasting Growth"/>
      <sheetName val="Forecasted Income Statement"/>
      <sheetName val="Assessing Value"/>
      <sheetName val="New Product Demand"/>
      <sheetName val="Forecasted Break Even"/>
    </sheetNames>
    <sheetDataSet>
      <sheetData sheetId="0">
        <row r="20">
          <cell r="J20" t="str">
            <v xml:space="preserve">Non-recurring </v>
          </cell>
        </row>
      </sheetData>
      <sheetData sheetId="1">
        <row r="10">
          <cell r="F10">
            <v>6400</v>
          </cell>
        </row>
        <row r="13">
          <cell r="F13">
            <v>35.299999999999997</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xpenses Dashboard"/>
      <sheetName val="Business Overview Dashboard"/>
      <sheetName val="Cost of Good Sold"/>
      <sheetName val="Break Even Previous Year"/>
      <sheetName val="Income Statement Previous Year"/>
      <sheetName val="Forecasting Growth"/>
      <sheetName val="Forecasted Break Even"/>
      <sheetName val="Forecasted Income Statement"/>
      <sheetName val="Assessing Value"/>
      <sheetName val="New Product Demand"/>
    </sheetNames>
    <sheetDataSet>
      <sheetData sheetId="0">
        <row r="38">
          <cell r="M38" t="str">
            <v>Other Expenses</v>
          </cell>
        </row>
      </sheetData>
      <sheetData sheetId="1" refreshError="1"/>
      <sheetData sheetId="2" refreshError="1"/>
      <sheetData sheetId="3">
        <row r="7">
          <cell r="B7" t="str">
            <v>Net Sales</v>
          </cell>
        </row>
      </sheetData>
      <sheetData sheetId="4" refreshError="1"/>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3"/>
  <sheetViews>
    <sheetView showGridLines="0" tabSelected="1" topLeftCell="B1" workbookViewId="0">
      <selection activeCell="B13" sqref="B13"/>
    </sheetView>
  </sheetViews>
  <sheetFormatPr baseColWidth="10" defaultColWidth="14.5" defaultRowHeight="15.75" customHeight="1" x14ac:dyDescent="0"/>
  <cols>
    <col min="1" max="2" width="2.1640625" style="79" customWidth="1"/>
    <col min="3" max="3" width="2" style="79" customWidth="1"/>
    <col min="4" max="4" width="20.6640625" style="79" customWidth="1"/>
    <col min="5" max="5" width="14.5" style="79"/>
    <col min="6" max="6" width="5" style="79" customWidth="1"/>
    <col min="7" max="7" width="30.6640625" style="79" customWidth="1"/>
    <col min="8" max="8" width="14.5" style="79"/>
    <col min="9" max="9" width="5.83203125" style="79" customWidth="1"/>
    <col min="10" max="10" width="31" style="79" customWidth="1"/>
    <col min="11" max="11" width="14.5" style="79"/>
    <col min="12" max="12" width="5.1640625" style="79" customWidth="1"/>
    <col min="13" max="13" width="27" style="79" customWidth="1"/>
    <col min="14" max="14" width="14.5" style="79"/>
    <col min="15" max="15" width="8.6640625" style="79" customWidth="1"/>
    <col min="16" max="17" width="14.5" style="79"/>
    <col min="18" max="18" width="27.83203125" style="79" customWidth="1"/>
    <col min="19" max="19" width="14.5" style="79"/>
    <col min="20" max="20" width="20.5" style="79" customWidth="1"/>
    <col min="21" max="16384" width="14.5" style="79"/>
  </cols>
  <sheetData>
    <row r="1" spans="1:29" ht="12">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row>
    <row r="2" spans="1:29" ht="21">
      <c r="A2" s="78"/>
      <c r="B2" s="201" t="s">
        <v>74</v>
      </c>
      <c r="C2" s="199"/>
      <c r="D2" s="199"/>
      <c r="E2" s="199"/>
      <c r="G2" s="78"/>
      <c r="H2" s="78"/>
      <c r="I2" s="78"/>
      <c r="J2" s="78"/>
      <c r="K2" s="78"/>
      <c r="L2" s="78"/>
      <c r="M2" s="78"/>
      <c r="N2" s="78"/>
      <c r="O2" s="78"/>
      <c r="P2" s="78"/>
      <c r="Q2" s="78"/>
      <c r="R2" s="78"/>
      <c r="S2" s="78"/>
      <c r="T2" s="78"/>
      <c r="U2" s="78"/>
      <c r="V2" s="78"/>
      <c r="W2" s="78"/>
      <c r="X2" s="78"/>
      <c r="Y2" s="78"/>
      <c r="Z2" s="78"/>
      <c r="AA2" s="78"/>
      <c r="AB2" s="78"/>
      <c r="AC2" s="78"/>
    </row>
    <row r="3" spans="1:29" ht="12" customHeight="1">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1:29" ht="12">
      <c r="A4" s="78"/>
      <c r="B4" s="202" t="s">
        <v>75</v>
      </c>
      <c r="C4" s="199"/>
      <c r="D4" s="199"/>
      <c r="E4" s="199"/>
      <c r="F4" s="199"/>
      <c r="G4" s="199"/>
      <c r="H4" s="199"/>
      <c r="I4" s="199"/>
      <c r="J4" s="199"/>
      <c r="K4" s="199"/>
      <c r="L4" s="199"/>
      <c r="M4" s="199"/>
      <c r="N4" s="199"/>
      <c r="O4" s="78"/>
      <c r="P4" s="78"/>
      <c r="Q4" s="78"/>
      <c r="R4" s="78"/>
      <c r="S4" s="78"/>
      <c r="T4" s="78"/>
      <c r="U4" s="78"/>
      <c r="V4" s="78"/>
      <c r="W4" s="78"/>
      <c r="X4" s="78"/>
      <c r="Y4" s="78"/>
      <c r="Z4" s="78"/>
      <c r="AA4" s="78"/>
      <c r="AB4" s="78"/>
      <c r="AC4" s="78"/>
    </row>
    <row r="5" spans="1:29" ht="12">
      <c r="A5" s="78"/>
      <c r="B5" s="199"/>
      <c r="C5" s="199"/>
      <c r="D5" s="199"/>
      <c r="E5" s="199"/>
      <c r="F5" s="199"/>
      <c r="G5" s="199"/>
      <c r="H5" s="199"/>
      <c r="I5" s="199"/>
      <c r="J5" s="199"/>
      <c r="K5" s="199"/>
      <c r="L5" s="199"/>
      <c r="M5" s="199"/>
      <c r="N5" s="199"/>
      <c r="O5" s="78"/>
      <c r="P5" s="78"/>
      <c r="Q5" s="78"/>
      <c r="R5" s="78"/>
      <c r="S5" s="78"/>
      <c r="T5" s="78"/>
      <c r="U5" s="78"/>
      <c r="V5" s="78"/>
      <c r="W5" s="78"/>
      <c r="X5" s="78"/>
      <c r="Y5" s="78"/>
      <c r="Z5" s="78"/>
      <c r="AA5" s="78"/>
      <c r="AB5" s="78"/>
      <c r="AC5" s="78"/>
    </row>
    <row r="6" spans="1:29" ht="22.5" customHeight="1">
      <c r="A6" s="78"/>
      <c r="B6" s="199"/>
      <c r="C6" s="199"/>
      <c r="D6" s="199"/>
      <c r="E6" s="199"/>
      <c r="F6" s="199"/>
      <c r="G6" s="199"/>
      <c r="H6" s="199"/>
      <c r="I6" s="199"/>
      <c r="J6" s="199"/>
      <c r="K6" s="199"/>
      <c r="L6" s="199"/>
      <c r="M6" s="199"/>
      <c r="N6" s="199"/>
      <c r="O6" s="78"/>
      <c r="P6" s="78"/>
      <c r="Q6" s="78"/>
      <c r="R6" s="78"/>
      <c r="S6" s="78"/>
      <c r="T6" s="78"/>
      <c r="U6" s="78"/>
      <c r="V6" s="78"/>
      <c r="W6" s="78"/>
      <c r="X6" s="78"/>
      <c r="Y6" s="78"/>
      <c r="Z6" s="78"/>
      <c r="AA6" s="78"/>
      <c r="AB6" s="78"/>
      <c r="AC6" s="78"/>
    </row>
    <row r="7" spans="1:29" ht="12">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row>
    <row r="8" spans="1:29" ht="12">
      <c r="A8" s="78"/>
      <c r="B8" s="80"/>
      <c r="C8" s="80"/>
      <c r="D8" s="80"/>
      <c r="E8" s="80"/>
      <c r="F8" s="80"/>
      <c r="G8" s="80"/>
      <c r="H8" s="80"/>
      <c r="I8" s="80"/>
      <c r="J8" s="80"/>
      <c r="K8" s="80"/>
      <c r="L8" s="80"/>
      <c r="M8" s="80"/>
      <c r="N8" s="80"/>
      <c r="O8" s="80"/>
      <c r="P8" s="78"/>
      <c r="Q8" s="78"/>
      <c r="R8" s="78"/>
      <c r="S8" s="78"/>
      <c r="T8" s="78"/>
      <c r="U8" s="78"/>
      <c r="V8" s="78"/>
      <c r="W8" s="78"/>
      <c r="X8" s="78"/>
      <c r="Y8" s="78"/>
      <c r="Z8" s="78"/>
      <c r="AA8" s="78"/>
      <c r="AB8" s="78"/>
      <c r="AC8" s="78"/>
    </row>
    <row r="9" spans="1:29" ht="17">
      <c r="A9" s="78"/>
      <c r="B9" s="203" t="s">
        <v>76</v>
      </c>
      <c r="C9" s="199"/>
      <c r="D9" s="199"/>
      <c r="E9" s="78"/>
      <c r="F9" s="78"/>
      <c r="G9" s="78"/>
      <c r="H9" s="78"/>
      <c r="I9" s="78"/>
      <c r="J9" s="78"/>
      <c r="K9" s="78"/>
      <c r="L9" s="78"/>
      <c r="M9" s="78"/>
      <c r="N9" s="78"/>
      <c r="O9" s="78"/>
      <c r="P9" s="81"/>
      <c r="Q9" s="78"/>
      <c r="R9" s="82" t="s">
        <v>77</v>
      </c>
      <c r="S9" s="78"/>
      <c r="T9" s="78"/>
      <c r="U9" s="78"/>
      <c r="V9" s="78"/>
      <c r="W9" s="78"/>
      <c r="X9" s="78"/>
      <c r="Y9" s="78"/>
      <c r="Z9" s="78"/>
      <c r="AA9" s="78"/>
      <c r="AB9" s="78"/>
      <c r="AC9" s="78"/>
    </row>
    <row r="10" spans="1:29" ht="15" customHeight="1">
      <c r="A10" s="78"/>
      <c r="B10" s="78"/>
      <c r="C10" s="83"/>
      <c r="D10" s="78"/>
      <c r="E10" s="78"/>
      <c r="F10" s="78"/>
      <c r="G10" s="78"/>
      <c r="H10" s="78"/>
      <c r="I10" s="78"/>
      <c r="J10" s="78"/>
      <c r="K10" s="78"/>
      <c r="L10" s="78"/>
      <c r="M10" s="78"/>
      <c r="N10" s="78"/>
      <c r="O10" s="78"/>
      <c r="P10" s="81"/>
      <c r="Q10" s="78"/>
      <c r="R10" s="78"/>
      <c r="S10" s="78"/>
      <c r="T10" s="78"/>
      <c r="U10" s="78"/>
      <c r="V10" s="78"/>
      <c r="W10" s="78"/>
      <c r="X10" s="78"/>
      <c r="Y10" s="78"/>
      <c r="Z10" s="78"/>
      <c r="AA10" s="78"/>
      <c r="AB10" s="78"/>
      <c r="AC10" s="78"/>
    </row>
    <row r="11" spans="1:29" ht="12">
      <c r="A11" s="78"/>
      <c r="B11" s="204" t="s">
        <v>172</v>
      </c>
      <c r="C11" s="199"/>
      <c r="D11" s="199"/>
      <c r="E11" s="199"/>
      <c r="F11" s="199"/>
      <c r="G11" s="199"/>
      <c r="H11" s="199"/>
      <c r="I11" s="199"/>
      <c r="J11" s="199"/>
      <c r="K11" s="199"/>
      <c r="L11" s="199"/>
      <c r="M11" s="199"/>
      <c r="N11" s="199"/>
      <c r="O11" s="78"/>
      <c r="P11" s="81"/>
      <c r="Q11" s="78"/>
      <c r="R11" s="205" t="s">
        <v>78</v>
      </c>
      <c r="S11" s="199"/>
      <c r="T11" s="199"/>
      <c r="U11" s="84"/>
      <c r="V11" s="80"/>
      <c r="W11" s="80"/>
      <c r="X11" s="80"/>
      <c r="Y11" s="80"/>
      <c r="Z11" s="80"/>
      <c r="AA11" s="80"/>
      <c r="AB11" s="80"/>
      <c r="AC11" s="80"/>
    </row>
    <row r="12" spans="1:29" ht="36" customHeight="1">
      <c r="A12" s="78"/>
      <c r="B12" s="199"/>
      <c r="C12" s="199"/>
      <c r="D12" s="199"/>
      <c r="E12" s="199"/>
      <c r="F12" s="199"/>
      <c r="G12" s="199"/>
      <c r="H12" s="199"/>
      <c r="I12" s="199"/>
      <c r="J12" s="199"/>
      <c r="K12" s="199"/>
      <c r="L12" s="199"/>
      <c r="M12" s="199"/>
      <c r="N12" s="199"/>
      <c r="O12" s="78"/>
      <c r="P12" s="81"/>
      <c r="Q12" s="78"/>
      <c r="R12" s="199"/>
      <c r="S12" s="199"/>
      <c r="T12" s="199"/>
      <c r="U12" s="84"/>
      <c r="V12" s="80"/>
      <c r="W12" s="80"/>
      <c r="X12" s="80"/>
      <c r="Y12" s="80"/>
      <c r="Z12" s="80"/>
      <c r="AA12" s="80"/>
      <c r="AB12" s="80"/>
      <c r="AC12" s="80"/>
    </row>
    <row r="13" spans="1:29" ht="12">
      <c r="A13" s="78"/>
      <c r="B13" s="78"/>
      <c r="C13" s="80"/>
      <c r="D13" s="80"/>
      <c r="E13" s="80"/>
      <c r="F13" s="80"/>
      <c r="G13" s="80"/>
      <c r="H13" s="80"/>
      <c r="I13" s="80"/>
      <c r="J13" s="80"/>
      <c r="K13" s="80"/>
      <c r="L13" s="80"/>
      <c r="M13" s="80"/>
      <c r="N13" s="80"/>
      <c r="O13" s="80"/>
      <c r="P13" s="85"/>
      <c r="Q13" s="78"/>
      <c r="R13" s="199"/>
      <c r="S13" s="199"/>
      <c r="T13" s="199"/>
      <c r="U13" s="84"/>
      <c r="Z13" s="78"/>
      <c r="AA13" s="78"/>
      <c r="AB13" s="78"/>
      <c r="AC13" s="78"/>
    </row>
    <row r="14" spans="1:29" ht="12">
      <c r="A14" s="78"/>
      <c r="B14" s="78"/>
      <c r="C14" s="86" t="s">
        <v>79</v>
      </c>
      <c r="D14" s="86"/>
      <c r="E14" s="86"/>
      <c r="F14" s="86"/>
      <c r="G14" s="86"/>
      <c r="I14" s="78"/>
      <c r="J14" s="78"/>
      <c r="K14" s="78"/>
      <c r="L14" s="78"/>
      <c r="M14" s="78"/>
      <c r="N14" s="78"/>
      <c r="O14" s="78"/>
      <c r="P14" s="81"/>
      <c r="Q14" s="78"/>
      <c r="R14" s="84"/>
      <c r="S14" s="84"/>
      <c r="T14" s="84"/>
      <c r="U14" s="84"/>
      <c r="V14" s="78"/>
      <c r="W14" s="78"/>
      <c r="X14" s="78"/>
      <c r="Y14" s="78"/>
      <c r="Z14" s="78"/>
      <c r="AA14" s="78"/>
      <c r="AB14" s="78"/>
      <c r="AC14" s="78"/>
    </row>
    <row r="15" spans="1:29" ht="12">
      <c r="A15" s="78"/>
      <c r="B15" s="78"/>
      <c r="C15" s="204" t="s">
        <v>80</v>
      </c>
      <c r="D15" s="199"/>
      <c r="E15" s="199"/>
      <c r="F15" s="199"/>
      <c r="G15" s="199"/>
      <c r="H15" s="199"/>
      <c r="I15" s="199"/>
      <c r="J15" s="199"/>
      <c r="K15" s="199"/>
      <c r="M15" s="78"/>
      <c r="N15" s="78"/>
      <c r="O15" s="78"/>
      <c r="P15" s="81"/>
      <c r="Q15" s="78"/>
      <c r="R15" s="84"/>
      <c r="S15" s="84"/>
      <c r="T15" s="84"/>
      <c r="U15" s="84"/>
      <c r="V15" s="78"/>
      <c r="W15" s="78"/>
      <c r="X15" s="78"/>
      <c r="Y15" s="78"/>
      <c r="Z15" s="78"/>
      <c r="AA15" s="78"/>
      <c r="AB15" s="78"/>
      <c r="AC15" s="78"/>
    </row>
    <row r="16" spans="1:29" ht="12">
      <c r="A16" s="78"/>
      <c r="B16" s="78"/>
      <c r="C16" s="199"/>
      <c r="D16" s="199"/>
      <c r="E16" s="199"/>
      <c r="F16" s="199"/>
      <c r="G16" s="199"/>
      <c r="H16" s="199"/>
      <c r="I16" s="199"/>
      <c r="J16" s="199"/>
      <c r="K16" s="199"/>
      <c r="M16" s="78"/>
      <c r="N16" s="78"/>
      <c r="O16" s="78"/>
      <c r="P16" s="81"/>
      <c r="Q16" s="78"/>
      <c r="R16" s="84"/>
      <c r="S16" s="84"/>
      <c r="T16" s="84"/>
      <c r="U16" s="84"/>
      <c r="V16" s="78"/>
      <c r="W16" s="78"/>
      <c r="X16" s="78"/>
      <c r="Y16" s="78"/>
      <c r="Z16" s="78"/>
      <c r="AA16" s="78"/>
      <c r="AB16" s="78"/>
      <c r="AC16" s="78"/>
    </row>
    <row r="17" spans="1:29" ht="12">
      <c r="A17" s="78"/>
      <c r="B17" s="78"/>
      <c r="C17" s="200" t="s">
        <v>154</v>
      </c>
      <c r="D17" s="199"/>
      <c r="E17" s="199"/>
      <c r="F17" s="199"/>
      <c r="G17" s="199"/>
      <c r="H17" s="199"/>
      <c r="I17" s="199"/>
      <c r="J17" s="199"/>
      <c r="K17" s="78"/>
      <c r="L17" s="78"/>
      <c r="M17" s="78"/>
      <c r="N17" s="78"/>
      <c r="O17" s="78"/>
      <c r="P17" s="81"/>
      <c r="Q17" s="78"/>
      <c r="R17" s="84"/>
      <c r="S17" s="84"/>
      <c r="T17" s="84"/>
      <c r="U17" s="84"/>
      <c r="V17" s="78"/>
      <c r="W17" s="78"/>
      <c r="X17" s="78"/>
      <c r="Y17" s="78"/>
      <c r="Z17" s="78"/>
      <c r="AA17" s="78"/>
      <c r="AB17" s="78"/>
      <c r="AC17" s="78"/>
    </row>
    <row r="18" spans="1:29" ht="17">
      <c r="A18" s="78"/>
      <c r="B18" s="78"/>
      <c r="C18" s="78"/>
      <c r="D18" s="200" t="s">
        <v>155</v>
      </c>
      <c r="E18" s="199"/>
      <c r="F18" s="199"/>
      <c r="G18" s="199"/>
      <c r="H18" s="199"/>
      <c r="I18" s="199"/>
      <c r="J18" s="199"/>
      <c r="K18" s="199"/>
      <c r="L18" s="199"/>
      <c r="M18" s="199"/>
      <c r="N18" s="78"/>
      <c r="O18" s="78"/>
      <c r="P18" s="81"/>
      <c r="Q18" s="78"/>
      <c r="R18" s="198" t="s">
        <v>81</v>
      </c>
      <c r="S18" s="199"/>
      <c r="T18" s="199"/>
      <c r="U18" s="78"/>
      <c r="V18" s="78"/>
      <c r="W18" s="78"/>
      <c r="X18" s="78"/>
      <c r="Y18" s="78"/>
      <c r="Z18" s="78"/>
      <c r="AA18" s="78"/>
      <c r="AB18" s="78"/>
      <c r="AC18" s="78"/>
    </row>
    <row r="19" spans="1:29" ht="12">
      <c r="A19" s="78"/>
      <c r="B19" s="78"/>
      <c r="C19" s="78"/>
      <c r="D19" s="200" t="s">
        <v>156</v>
      </c>
      <c r="E19" s="199"/>
      <c r="F19" s="199"/>
      <c r="G19" s="199"/>
      <c r="H19" s="199"/>
      <c r="I19" s="199"/>
      <c r="J19" s="78"/>
      <c r="K19" s="78"/>
      <c r="L19" s="78"/>
      <c r="M19" s="78"/>
      <c r="N19" s="78"/>
      <c r="O19" s="78"/>
      <c r="P19" s="81"/>
      <c r="Q19" s="78"/>
      <c r="R19" s="78"/>
      <c r="S19" s="78"/>
      <c r="T19" s="78"/>
      <c r="U19" s="78"/>
      <c r="V19" s="78"/>
      <c r="W19" s="78"/>
      <c r="X19" s="78"/>
      <c r="Y19" s="78"/>
      <c r="Z19" s="78"/>
      <c r="AA19" s="78"/>
      <c r="AB19" s="78"/>
      <c r="AC19" s="78"/>
    </row>
    <row r="20" spans="1:29" ht="12">
      <c r="A20" s="78"/>
      <c r="B20" s="78"/>
      <c r="C20" s="78"/>
      <c r="D20" s="200" t="s">
        <v>82</v>
      </c>
      <c r="E20" s="199"/>
      <c r="F20" s="199"/>
      <c r="G20" s="199"/>
      <c r="H20" s="199"/>
      <c r="I20" s="199"/>
      <c r="J20" s="78"/>
      <c r="K20" s="78"/>
      <c r="L20" s="78"/>
      <c r="M20" s="78"/>
      <c r="N20" s="78"/>
      <c r="O20" s="78"/>
      <c r="P20" s="81"/>
      <c r="Q20" s="78"/>
      <c r="R20" s="87" t="s">
        <v>83</v>
      </c>
      <c r="S20" s="176">
        <v>5015</v>
      </c>
      <c r="T20" s="88"/>
      <c r="U20" s="78"/>
      <c r="V20" s="78"/>
      <c r="W20" s="78"/>
      <c r="X20" s="78"/>
      <c r="Y20" s="78"/>
      <c r="Z20" s="78"/>
      <c r="AA20" s="78"/>
      <c r="AB20" s="78"/>
      <c r="AC20" s="78"/>
    </row>
    <row r="21" spans="1:29" ht="12">
      <c r="A21" s="78"/>
      <c r="B21" s="78"/>
      <c r="C21" s="86" t="s">
        <v>84</v>
      </c>
      <c r="D21" s="86"/>
      <c r="E21" s="86"/>
      <c r="F21" s="86"/>
      <c r="G21" s="86"/>
      <c r="I21" s="78"/>
      <c r="J21" s="78"/>
      <c r="K21" s="78"/>
      <c r="L21" s="78"/>
      <c r="M21" s="78"/>
      <c r="N21" s="78"/>
      <c r="O21" s="78"/>
      <c r="P21" s="81"/>
      <c r="Q21" s="78"/>
      <c r="R21" s="89" t="s">
        <v>85</v>
      </c>
      <c r="S21" s="90">
        <v>0.32</v>
      </c>
      <c r="T21" s="174">
        <f>$S$20*S21</f>
        <v>1604.8</v>
      </c>
      <c r="U21" s="78"/>
      <c r="V21" s="78"/>
      <c r="W21" s="78"/>
      <c r="X21" s="78"/>
      <c r="Y21" s="78"/>
      <c r="Z21" s="78"/>
      <c r="AA21" s="78"/>
      <c r="AB21" s="78"/>
      <c r="AC21" s="78"/>
    </row>
    <row r="22" spans="1:29" ht="12">
      <c r="A22" s="78"/>
      <c r="B22" s="78"/>
      <c r="C22" s="91"/>
      <c r="D22" s="78"/>
      <c r="E22" s="78"/>
      <c r="F22" s="78"/>
      <c r="G22" s="78"/>
      <c r="H22" s="78"/>
      <c r="I22" s="78"/>
      <c r="J22" s="78"/>
      <c r="K22" s="78"/>
      <c r="L22" s="78"/>
      <c r="M22" s="78"/>
      <c r="N22" s="78"/>
      <c r="O22" s="78"/>
      <c r="P22" s="81"/>
      <c r="Q22" s="78"/>
      <c r="R22" s="89" t="s">
        <v>86</v>
      </c>
      <c r="S22" s="90">
        <v>0.11</v>
      </c>
      <c r="T22" s="174">
        <f>$S$20*S22</f>
        <v>551.65</v>
      </c>
      <c r="U22" s="78"/>
      <c r="V22" s="78"/>
      <c r="W22" s="78"/>
      <c r="X22" s="78"/>
      <c r="Y22" s="78"/>
      <c r="Z22" s="78"/>
      <c r="AA22" s="78"/>
      <c r="AB22" s="78"/>
      <c r="AC22" s="78"/>
    </row>
    <row r="23" spans="1:29" ht="12">
      <c r="A23" s="78"/>
      <c r="B23" s="200" t="s">
        <v>87</v>
      </c>
      <c r="C23" s="199"/>
      <c r="D23" s="199"/>
      <c r="E23" s="199"/>
      <c r="F23" s="199"/>
      <c r="G23" s="199"/>
      <c r="H23" s="199"/>
      <c r="I23" s="78"/>
      <c r="J23" s="78"/>
      <c r="K23" s="78"/>
      <c r="L23" s="78"/>
      <c r="M23" s="78"/>
      <c r="N23" s="78"/>
      <c r="O23" s="78"/>
      <c r="P23" s="81"/>
      <c r="Q23" s="78"/>
      <c r="R23" s="89" t="s">
        <v>88</v>
      </c>
      <c r="S23" s="90">
        <v>0.5</v>
      </c>
      <c r="T23" s="174">
        <f>$S$20*S23</f>
        <v>2507.5</v>
      </c>
      <c r="U23" s="78"/>
      <c r="V23" s="78"/>
      <c r="W23" s="78"/>
      <c r="X23" s="78"/>
      <c r="Y23" s="78"/>
      <c r="Z23" s="78"/>
      <c r="AA23" s="78"/>
      <c r="AB23" s="78"/>
      <c r="AC23" s="78"/>
    </row>
    <row r="24" spans="1:29" ht="12">
      <c r="A24" s="78"/>
      <c r="B24" s="78"/>
      <c r="C24" s="78" t="s">
        <v>89</v>
      </c>
      <c r="D24" s="86"/>
      <c r="E24" s="86"/>
      <c r="F24" s="86"/>
      <c r="G24" s="86"/>
      <c r="H24" s="86"/>
      <c r="I24" s="86"/>
      <c r="J24" s="86"/>
      <c r="K24" s="78"/>
      <c r="L24" s="78"/>
      <c r="M24" s="78"/>
      <c r="N24" s="78"/>
      <c r="O24" s="78"/>
      <c r="P24" s="81"/>
      <c r="Q24" s="78"/>
      <c r="R24" s="89" t="s">
        <v>90</v>
      </c>
      <c r="S24" s="90">
        <v>7.0000000000000007E-2</v>
      </c>
      <c r="T24" s="174">
        <f>$S$20*S24</f>
        <v>351.05</v>
      </c>
      <c r="U24" s="78"/>
      <c r="V24" s="78"/>
      <c r="W24" s="78"/>
      <c r="X24" s="78"/>
      <c r="Y24" s="78"/>
      <c r="Z24" s="78"/>
      <c r="AA24" s="78"/>
      <c r="AB24" s="78"/>
      <c r="AC24" s="78"/>
    </row>
    <row r="25" spans="1:29" ht="12">
      <c r="A25" s="78"/>
      <c r="B25" s="78"/>
      <c r="C25" s="200" t="s">
        <v>91</v>
      </c>
      <c r="D25" s="199"/>
      <c r="E25" s="199"/>
      <c r="F25" s="199"/>
      <c r="G25" s="199"/>
      <c r="H25" s="199"/>
      <c r="I25" s="78"/>
      <c r="J25" s="78"/>
      <c r="K25" s="78"/>
      <c r="L25" s="78"/>
      <c r="M25" s="78"/>
      <c r="N25" s="78"/>
      <c r="O25" s="78"/>
      <c r="P25" s="81"/>
      <c r="Q25" s="78"/>
      <c r="R25" s="92" t="s">
        <v>83</v>
      </c>
      <c r="S25" s="93">
        <f>SUM(S21:S24)</f>
        <v>1</v>
      </c>
      <c r="T25" s="174">
        <f>SUM(T21:T24)</f>
        <v>5015</v>
      </c>
      <c r="U25" s="78"/>
      <c r="V25" s="78"/>
      <c r="W25" s="78"/>
      <c r="X25" s="78"/>
      <c r="Y25" s="78"/>
      <c r="Z25" s="78"/>
      <c r="AA25" s="78"/>
      <c r="AB25" s="78"/>
      <c r="AC25" s="78"/>
    </row>
    <row r="26" spans="1:29" ht="12">
      <c r="A26" s="78"/>
      <c r="B26" s="78"/>
      <c r="C26" s="200" t="s">
        <v>157</v>
      </c>
      <c r="D26" s="199"/>
      <c r="E26" s="199"/>
      <c r="F26" s="199"/>
      <c r="G26" s="199"/>
      <c r="H26" s="199"/>
      <c r="I26" s="199"/>
      <c r="J26" s="78"/>
      <c r="K26" s="78"/>
      <c r="L26" s="78"/>
      <c r="M26" s="78"/>
      <c r="N26" s="78"/>
      <c r="O26" s="78"/>
      <c r="P26" s="81"/>
      <c r="Q26" s="78"/>
      <c r="R26" s="91"/>
      <c r="S26" s="78"/>
      <c r="T26" s="175"/>
      <c r="U26" s="78"/>
      <c r="V26" s="78"/>
      <c r="W26" s="78"/>
      <c r="X26" s="78"/>
      <c r="Y26" s="78"/>
      <c r="Z26" s="78"/>
      <c r="AA26" s="78"/>
      <c r="AB26" s="78"/>
      <c r="AC26" s="78"/>
    </row>
    <row r="27" spans="1:29" ht="12">
      <c r="A27" s="78"/>
      <c r="B27" s="78"/>
      <c r="C27" s="78"/>
      <c r="D27" s="78"/>
      <c r="E27" s="78"/>
      <c r="F27" s="78"/>
      <c r="G27" s="78"/>
      <c r="H27" s="78"/>
      <c r="I27" s="78"/>
      <c r="J27" s="78"/>
      <c r="K27" s="78"/>
      <c r="L27" s="78"/>
      <c r="M27" s="78"/>
      <c r="N27" s="78"/>
      <c r="O27" s="78"/>
      <c r="P27" s="81"/>
      <c r="Q27" s="78"/>
      <c r="R27" s="91"/>
      <c r="S27" s="78"/>
      <c r="T27" s="78"/>
      <c r="U27" s="78"/>
      <c r="V27" s="78"/>
      <c r="W27" s="78"/>
      <c r="X27" s="78"/>
      <c r="Y27" s="78"/>
      <c r="Z27" s="78"/>
      <c r="AA27" s="78"/>
      <c r="AB27" s="78"/>
      <c r="AC27" s="78"/>
    </row>
    <row r="28" spans="1:29" ht="17">
      <c r="A28" s="78"/>
      <c r="B28" s="78"/>
      <c r="C28" s="78"/>
      <c r="D28" s="198" t="s">
        <v>81</v>
      </c>
      <c r="E28" s="199"/>
      <c r="F28" s="199"/>
      <c r="G28" s="199"/>
      <c r="H28" s="78"/>
      <c r="I28" s="78"/>
      <c r="J28" s="78"/>
      <c r="K28" s="78"/>
      <c r="L28" s="78"/>
      <c r="M28" s="78"/>
      <c r="N28" s="78"/>
      <c r="O28" s="78"/>
      <c r="P28" s="81"/>
      <c r="Q28" s="78"/>
      <c r="R28" s="94" t="s">
        <v>9</v>
      </c>
      <c r="S28" s="78"/>
      <c r="T28" s="78"/>
      <c r="U28" s="78"/>
      <c r="V28" s="78"/>
      <c r="W28" s="78"/>
      <c r="X28" s="78"/>
      <c r="Y28" s="78"/>
      <c r="Z28" s="78"/>
      <c r="AA28" s="78"/>
      <c r="AB28" s="78"/>
      <c r="AC28" s="78"/>
    </row>
    <row r="29" spans="1:29" ht="12">
      <c r="A29" s="78"/>
      <c r="B29" s="78"/>
      <c r="C29" s="78"/>
      <c r="D29" s="78"/>
      <c r="E29" s="78"/>
      <c r="F29" s="78"/>
      <c r="G29" s="78"/>
      <c r="H29" s="78"/>
      <c r="I29" s="78"/>
      <c r="J29" s="78"/>
      <c r="K29" s="78"/>
      <c r="L29" s="78"/>
      <c r="M29" s="78"/>
      <c r="N29" s="78"/>
      <c r="O29" s="78"/>
      <c r="P29" s="81"/>
      <c r="Q29" s="78"/>
      <c r="R29" s="78"/>
      <c r="S29" s="78"/>
      <c r="T29" s="78"/>
      <c r="U29" s="78"/>
      <c r="V29" s="78"/>
      <c r="W29" s="78"/>
      <c r="X29" s="78"/>
      <c r="Y29" s="78"/>
      <c r="Z29" s="78"/>
      <c r="AA29" s="78"/>
      <c r="AB29" s="78"/>
      <c r="AC29" s="78"/>
    </row>
    <row r="30" spans="1:29" ht="23">
      <c r="A30" s="78"/>
      <c r="B30" s="78"/>
      <c r="C30" s="78"/>
      <c r="D30" s="101" t="s">
        <v>67</v>
      </c>
      <c r="E30" s="95" t="s">
        <v>65</v>
      </c>
      <c r="F30" s="78"/>
      <c r="G30" s="87" t="s">
        <v>92</v>
      </c>
      <c r="H30" s="95" t="s">
        <v>65</v>
      </c>
      <c r="I30" s="78"/>
      <c r="J30" s="87" t="s">
        <v>93</v>
      </c>
      <c r="K30" s="95" t="s">
        <v>65</v>
      </c>
      <c r="L30" s="78"/>
      <c r="M30" s="87" t="s">
        <v>94</v>
      </c>
      <c r="N30" s="95" t="s">
        <v>65</v>
      </c>
      <c r="O30" s="78"/>
      <c r="P30" s="96"/>
      <c r="Q30" s="78"/>
      <c r="R30" s="87" t="s">
        <v>83</v>
      </c>
      <c r="S30" s="176">
        <v>0</v>
      </c>
      <c r="T30" s="88"/>
      <c r="U30" s="78"/>
      <c r="V30" s="78"/>
      <c r="W30" s="78"/>
      <c r="X30" s="78"/>
      <c r="Y30" s="78"/>
      <c r="Z30" s="78"/>
      <c r="AA30" s="78"/>
      <c r="AB30" s="78"/>
      <c r="AC30" s="78"/>
    </row>
    <row r="31" spans="1:29" ht="12">
      <c r="A31" s="78"/>
      <c r="B31" s="78"/>
      <c r="C31" s="78"/>
      <c r="D31" s="89" t="s">
        <v>64</v>
      </c>
      <c r="E31" s="171">
        <v>520</v>
      </c>
      <c r="F31" s="78"/>
      <c r="G31" s="89" t="s">
        <v>95</v>
      </c>
      <c r="H31" s="171">
        <v>30</v>
      </c>
      <c r="I31" s="78"/>
      <c r="J31" s="89" t="s">
        <v>96</v>
      </c>
      <c r="K31" s="171">
        <v>10</v>
      </c>
      <c r="L31" s="78"/>
      <c r="M31" s="89" t="s">
        <v>140</v>
      </c>
      <c r="N31" s="171">
        <v>0</v>
      </c>
      <c r="O31" s="78"/>
      <c r="P31" s="81"/>
      <c r="Q31" s="78"/>
      <c r="R31" s="89" t="s">
        <v>85</v>
      </c>
      <c r="S31" s="90">
        <v>0</v>
      </c>
      <c r="T31" s="174">
        <f>$S$30*S31</f>
        <v>0</v>
      </c>
      <c r="U31" s="78"/>
      <c r="V31" s="78"/>
      <c r="W31" s="78"/>
      <c r="X31" s="78"/>
      <c r="Y31" s="78"/>
      <c r="Z31" s="78"/>
      <c r="AA31" s="78"/>
      <c r="AB31" s="78"/>
      <c r="AC31" s="78"/>
    </row>
    <row r="32" spans="1:29" ht="12">
      <c r="A32" s="78"/>
      <c r="B32" s="78"/>
      <c r="C32" s="78"/>
      <c r="D32" s="89" t="s">
        <v>97</v>
      </c>
      <c r="E32" s="171">
        <v>100</v>
      </c>
      <c r="F32" s="78"/>
      <c r="G32" s="110" t="s">
        <v>98</v>
      </c>
      <c r="H32" s="171">
        <v>8</v>
      </c>
      <c r="I32" s="78"/>
      <c r="J32" s="89" t="s">
        <v>99</v>
      </c>
      <c r="K32" s="171">
        <v>40</v>
      </c>
      <c r="L32" s="78"/>
      <c r="M32" s="89" t="s">
        <v>158</v>
      </c>
      <c r="N32" s="171">
        <v>0</v>
      </c>
      <c r="O32" s="78"/>
      <c r="P32" s="81"/>
      <c r="Q32" s="78"/>
      <c r="R32" s="89" t="s">
        <v>86</v>
      </c>
      <c r="S32" s="90">
        <v>0</v>
      </c>
      <c r="T32" s="174">
        <f>$S$30*S32</f>
        <v>0</v>
      </c>
      <c r="U32" s="78"/>
      <c r="V32" s="78"/>
      <c r="W32" s="78"/>
      <c r="X32" s="78"/>
      <c r="Y32" s="78"/>
      <c r="Z32" s="78"/>
      <c r="AA32" s="78"/>
      <c r="AB32" s="78"/>
      <c r="AC32" s="78"/>
    </row>
    <row r="33" spans="1:29" ht="12">
      <c r="A33" s="78"/>
      <c r="B33" s="78"/>
      <c r="C33" s="78"/>
      <c r="D33" s="89" t="s">
        <v>58</v>
      </c>
      <c r="E33" s="171">
        <v>390</v>
      </c>
      <c r="F33" s="78"/>
      <c r="G33" s="89" t="s">
        <v>100</v>
      </c>
      <c r="H33" s="171">
        <v>15</v>
      </c>
      <c r="I33" s="78"/>
      <c r="J33" s="89" t="s">
        <v>101</v>
      </c>
      <c r="K33" s="171">
        <v>800</v>
      </c>
      <c r="L33" s="78"/>
      <c r="M33" s="89" t="s">
        <v>159</v>
      </c>
      <c r="N33" s="171">
        <v>300</v>
      </c>
      <c r="O33" s="78"/>
      <c r="P33" s="81"/>
      <c r="Q33" s="78"/>
      <c r="R33" s="89" t="s">
        <v>88</v>
      </c>
      <c r="S33" s="90">
        <v>0</v>
      </c>
      <c r="T33" s="174">
        <f>$S$30*S33</f>
        <v>0</v>
      </c>
      <c r="U33" s="78"/>
      <c r="V33" s="78"/>
      <c r="W33" s="78"/>
      <c r="X33" s="78"/>
      <c r="Y33" s="78"/>
      <c r="Z33" s="78"/>
      <c r="AA33" s="78"/>
      <c r="AB33" s="78"/>
      <c r="AC33" s="78"/>
    </row>
    <row r="34" spans="1:29" ht="12">
      <c r="A34" s="78"/>
      <c r="B34" s="78"/>
      <c r="C34" s="78"/>
      <c r="D34" s="89" t="s">
        <v>55</v>
      </c>
      <c r="E34" s="171">
        <v>500</v>
      </c>
      <c r="F34" s="78"/>
      <c r="G34" s="89" t="s">
        <v>102</v>
      </c>
      <c r="H34" s="171">
        <v>130</v>
      </c>
      <c r="I34" s="78"/>
      <c r="J34" s="89" t="s">
        <v>103</v>
      </c>
      <c r="K34" s="171">
        <v>40</v>
      </c>
      <c r="L34" s="78"/>
      <c r="M34" s="89" t="s">
        <v>22</v>
      </c>
      <c r="N34" s="171">
        <v>650</v>
      </c>
      <c r="O34" s="78"/>
      <c r="P34" s="81"/>
      <c r="Q34" s="78"/>
      <c r="R34" s="89" t="s">
        <v>90</v>
      </c>
      <c r="S34" s="90">
        <v>0</v>
      </c>
      <c r="T34" s="174">
        <f>$S$30*S34</f>
        <v>0</v>
      </c>
      <c r="U34" s="78"/>
      <c r="V34" s="78"/>
      <c r="W34" s="78"/>
      <c r="X34" s="78"/>
      <c r="Y34" s="78"/>
      <c r="Z34" s="78"/>
      <c r="AA34" s="78"/>
      <c r="AB34" s="78"/>
      <c r="AC34" s="78"/>
    </row>
    <row r="35" spans="1:29" ht="12">
      <c r="A35" s="78"/>
      <c r="B35" s="78"/>
      <c r="C35" s="78"/>
      <c r="D35" s="89" t="s">
        <v>52</v>
      </c>
      <c r="E35" s="172">
        <v>115</v>
      </c>
      <c r="F35" s="97"/>
      <c r="G35" s="89" t="s">
        <v>104</v>
      </c>
      <c r="H35" s="171">
        <v>8</v>
      </c>
      <c r="I35" s="78"/>
      <c r="J35" s="89" t="s">
        <v>105</v>
      </c>
      <c r="K35" s="171">
        <v>120</v>
      </c>
      <c r="L35" s="78"/>
      <c r="M35" s="89" t="s">
        <v>21</v>
      </c>
      <c r="N35" s="171">
        <v>1300</v>
      </c>
      <c r="O35" s="78"/>
      <c r="P35" s="81"/>
      <c r="Q35" s="78"/>
      <c r="R35" s="92" t="s">
        <v>83</v>
      </c>
      <c r="S35" s="93">
        <f>SUM(S31:S34)</f>
        <v>0</v>
      </c>
      <c r="T35" s="174">
        <f>SUM(T31:T34)</f>
        <v>0</v>
      </c>
      <c r="U35" s="78"/>
      <c r="V35" s="78"/>
      <c r="W35" s="78"/>
      <c r="X35" s="78"/>
      <c r="Y35" s="78"/>
      <c r="Z35" s="78"/>
      <c r="AA35" s="78"/>
      <c r="AB35" s="78"/>
      <c r="AC35" s="78"/>
    </row>
    <row r="36" spans="1:29" ht="12">
      <c r="A36" s="78"/>
      <c r="B36" s="78"/>
      <c r="C36" s="78"/>
      <c r="D36" s="89"/>
      <c r="E36" s="172"/>
      <c r="F36" s="98"/>
      <c r="G36" s="89" t="s">
        <v>106</v>
      </c>
      <c r="H36" s="171">
        <v>30</v>
      </c>
      <c r="I36" s="78"/>
      <c r="J36" s="89" t="s">
        <v>107</v>
      </c>
      <c r="K36" s="171">
        <v>30</v>
      </c>
      <c r="L36" s="78"/>
      <c r="M36" s="89" t="s">
        <v>20</v>
      </c>
      <c r="N36" s="171">
        <v>0</v>
      </c>
      <c r="O36" s="78"/>
      <c r="P36" s="81"/>
      <c r="Q36" s="78"/>
      <c r="U36" s="78"/>
      <c r="V36" s="78"/>
      <c r="W36" s="78"/>
      <c r="X36" s="78"/>
      <c r="Y36" s="78"/>
      <c r="Z36" s="78"/>
      <c r="AA36" s="78"/>
      <c r="AB36" s="78"/>
      <c r="AC36" s="78"/>
    </row>
    <row r="37" spans="1:29" ht="12">
      <c r="A37" s="78"/>
      <c r="B37" s="78"/>
      <c r="C37" s="78"/>
      <c r="D37" s="89"/>
      <c r="E37" s="172"/>
      <c r="F37" s="78"/>
      <c r="G37" s="89" t="s">
        <v>108</v>
      </c>
      <c r="H37" s="171">
        <v>10</v>
      </c>
      <c r="I37" s="78"/>
      <c r="J37" s="89" t="s">
        <v>109</v>
      </c>
      <c r="K37" s="171">
        <v>10</v>
      </c>
      <c r="L37" s="78"/>
      <c r="M37" s="89" t="s">
        <v>19</v>
      </c>
      <c r="N37" s="171">
        <v>50</v>
      </c>
      <c r="O37" s="78"/>
      <c r="P37" s="81"/>
      <c r="Q37" s="78"/>
      <c r="U37" s="78"/>
      <c r="V37" s="78"/>
      <c r="W37" s="78"/>
      <c r="X37" s="78"/>
      <c r="Y37" s="78"/>
      <c r="Z37" s="78"/>
      <c r="AA37" s="78"/>
      <c r="AB37" s="78"/>
      <c r="AC37" s="78"/>
    </row>
    <row r="38" spans="1:29" ht="12">
      <c r="A38" s="78"/>
      <c r="B38" s="78"/>
      <c r="C38" s="78"/>
      <c r="D38" s="89"/>
      <c r="E38" s="172"/>
      <c r="F38" s="78"/>
      <c r="G38" s="89" t="s">
        <v>110</v>
      </c>
      <c r="H38" s="171">
        <v>12</v>
      </c>
      <c r="I38" s="78"/>
      <c r="J38" s="89" t="s">
        <v>111</v>
      </c>
      <c r="K38" s="171">
        <v>40</v>
      </c>
      <c r="L38" s="78"/>
      <c r="M38" s="89" t="s">
        <v>18</v>
      </c>
      <c r="N38" s="171">
        <v>80</v>
      </c>
      <c r="O38" s="78"/>
      <c r="P38" s="81"/>
      <c r="Q38" s="78"/>
      <c r="U38" s="78"/>
      <c r="V38" s="78"/>
      <c r="W38" s="78"/>
      <c r="X38" s="78"/>
      <c r="Y38" s="78"/>
      <c r="Z38" s="78"/>
      <c r="AA38" s="78"/>
      <c r="AB38" s="78"/>
      <c r="AC38" s="78"/>
    </row>
    <row r="39" spans="1:29" ht="12">
      <c r="A39" s="78"/>
      <c r="B39" s="78"/>
      <c r="C39" s="78"/>
      <c r="D39" s="89"/>
      <c r="E39" s="172"/>
      <c r="F39" s="78"/>
      <c r="G39" s="89" t="s">
        <v>112</v>
      </c>
      <c r="H39" s="171">
        <v>6</v>
      </c>
      <c r="I39" s="78"/>
      <c r="J39" s="89" t="s">
        <v>113</v>
      </c>
      <c r="K39" s="171">
        <v>30</v>
      </c>
      <c r="L39" s="78"/>
      <c r="M39" s="89" t="s">
        <v>17</v>
      </c>
      <c r="N39" s="171">
        <v>0</v>
      </c>
      <c r="O39" s="78"/>
      <c r="P39" s="81"/>
      <c r="Q39" s="78"/>
      <c r="U39" s="78"/>
      <c r="V39" s="78"/>
      <c r="W39" s="78"/>
      <c r="X39" s="78"/>
      <c r="Y39" s="78"/>
      <c r="Z39" s="78"/>
      <c r="AA39" s="78"/>
      <c r="AB39" s="78"/>
      <c r="AC39" s="78"/>
    </row>
    <row r="40" spans="1:29" ht="12">
      <c r="A40" s="78"/>
      <c r="B40" s="78"/>
      <c r="C40" s="78"/>
      <c r="D40" s="89"/>
      <c r="E40" s="172"/>
      <c r="F40" s="78"/>
      <c r="G40" s="89" t="s">
        <v>114</v>
      </c>
      <c r="H40" s="171">
        <v>300</v>
      </c>
      <c r="I40" s="78"/>
      <c r="J40" s="89" t="s">
        <v>115</v>
      </c>
      <c r="K40" s="171">
        <v>40</v>
      </c>
      <c r="L40" s="78"/>
      <c r="M40" s="89" t="s">
        <v>16</v>
      </c>
      <c r="N40" s="171">
        <v>0</v>
      </c>
      <c r="O40" s="78"/>
      <c r="P40" s="81"/>
      <c r="Q40" s="78"/>
      <c r="U40" s="78"/>
      <c r="V40" s="78"/>
      <c r="W40" s="78"/>
      <c r="X40" s="78"/>
      <c r="Y40" s="78"/>
      <c r="Z40" s="78"/>
      <c r="AA40" s="78"/>
      <c r="AB40" s="78"/>
      <c r="AC40" s="78"/>
    </row>
    <row r="41" spans="1:29" ht="12">
      <c r="A41" s="78"/>
      <c r="B41" s="78"/>
      <c r="C41" s="78"/>
      <c r="D41" s="89"/>
      <c r="E41" s="172"/>
      <c r="F41" s="78"/>
      <c r="G41" s="89"/>
      <c r="H41" s="171"/>
      <c r="I41" s="98"/>
      <c r="J41" s="89" t="s">
        <v>116</v>
      </c>
      <c r="K41" s="171">
        <v>1200</v>
      </c>
      <c r="L41" s="78"/>
      <c r="M41" s="89" t="s">
        <v>13</v>
      </c>
      <c r="N41" s="171">
        <f>400*12</f>
        <v>4800</v>
      </c>
      <c r="O41" s="78"/>
      <c r="P41" s="81"/>
      <c r="Q41" s="78"/>
      <c r="U41" s="78"/>
      <c r="V41" s="78"/>
      <c r="W41" s="78"/>
      <c r="X41" s="78"/>
      <c r="Y41" s="78"/>
      <c r="Z41" s="78"/>
      <c r="AA41" s="78"/>
      <c r="AB41" s="78"/>
      <c r="AC41" s="78"/>
    </row>
    <row r="42" spans="1:29" ht="12">
      <c r="A42" s="78"/>
      <c r="B42" s="78"/>
      <c r="C42" s="78"/>
      <c r="D42" s="99" t="s">
        <v>117</v>
      </c>
      <c r="E42" s="173">
        <f>SUM(E31:E41)</f>
        <v>1625</v>
      </c>
      <c r="F42" s="78"/>
      <c r="G42" s="99" t="s">
        <v>23</v>
      </c>
      <c r="H42" s="173">
        <f>SUM(H31:H41)</f>
        <v>549</v>
      </c>
      <c r="I42" s="78"/>
      <c r="J42" s="99" t="s">
        <v>14</v>
      </c>
      <c r="K42" s="173">
        <f>SUM(K31:K41)</f>
        <v>2360</v>
      </c>
      <c r="L42" s="78"/>
      <c r="M42" s="89" t="s">
        <v>12</v>
      </c>
      <c r="N42" s="171">
        <v>0</v>
      </c>
      <c r="O42" s="78"/>
      <c r="P42" s="81"/>
      <c r="Q42" s="78"/>
      <c r="U42" s="78"/>
      <c r="V42" s="78"/>
      <c r="W42" s="78"/>
      <c r="X42" s="78"/>
      <c r="Y42" s="78"/>
      <c r="Z42" s="78"/>
      <c r="AA42" s="78"/>
      <c r="AB42" s="78"/>
      <c r="AC42" s="78"/>
    </row>
    <row r="43" spans="1:29" ht="12">
      <c r="A43" s="78"/>
      <c r="B43" s="78"/>
      <c r="C43" s="78"/>
      <c r="D43" s="78"/>
      <c r="E43" s="78"/>
      <c r="F43" s="78"/>
      <c r="G43" s="78"/>
      <c r="H43" s="78"/>
      <c r="I43" s="78"/>
      <c r="J43" s="99" t="s">
        <v>11</v>
      </c>
      <c r="K43" s="173">
        <f>K42/7</f>
        <v>337.14285714285717</v>
      </c>
      <c r="L43" s="78"/>
      <c r="M43" s="89" t="s">
        <v>15</v>
      </c>
      <c r="N43" s="171">
        <v>464</v>
      </c>
      <c r="O43" s="78"/>
      <c r="P43" s="81"/>
      <c r="Q43" s="78"/>
      <c r="U43" s="78"/>
      <c r="V43" s="78"/>
      <c r="W43" s="78"/>
      <c r="X43" s="78"/>
      <c r="Y43" s="78"/>
      <c r="Z43" s="78"/>
      <c r="AA43" s="78"/>
      <c r="AB43" s="78"/>
      <c r="AC43" s="78"/>
    </row>
    <row r="44" spans="1:29" ht="12">
      <c r="A44" s="78"/>
      <c r="B44" s="78"/>
      <c r="C44" s="78"/>
      <c r="D44" s="78"/>
      <c r="E44" s="78"/>
      <c r="F44" s="78"/>
      <c r="G44" s="78"/>
      <c r="H44" s="78"/>
      <c r="I44" s="78"/>
      <c r="J44" s="78"/>
      <c r="K44" s="78"/>
      <c r="L44" s="78"/>
      <c r="M44" s="89" t="s">
        <v>10</v>
      </c>
      <c r="N44" s="171">
        <v>0</v>
      </c>
      <c r="O44" s="78"/>
      <c r="P44" s="81"/>
      <c r="Q44" s="78"/>
      <c r="U44" s="78"/>
      <c r="V44" s="78"/>
      <c r="W44" s="78"/>
      <c r="X44" s="78"/>
      <c r="Y44" s="78"/>
      <c r="Z44" s="78"/>
      <c r="AA44" s="78"/>
      <c r="AB44" s="78"/>
      <c r="AC44" s="78"/>
    </row>
    <row r="45" spans="1:29" ht="12">
      <c r="A45" s="78"/>
      <c r="B45" s="78"/>
      <c r="C45" s="78"/>
      <c r="D45" s="78"/>
      <c r="E45" s="78"/>
      <c r="F45" s="78"/>
      <c r="G45" s="78"/>
      <c r="H45" s="78"/>
      <c r="I45" s="78"/>
      <c r="J45" s="78"/>
      <c r="K45" s="78"/>
      <c r="L45" s="78"/>
      <c r="M45" s="99" t="s">
        <v>118</v>
      </c>
      <c r="N45" s="173">
        <f>SUM(N31:N44)</f>
        <v>7644</v>
      </c>
      <c r="O45" s="78"/>
      <c r="P45" s="81"/>
      <c r="Q45" s="78"/>
      <c r="U45" s="78"/>
      <c r="V45" s="78"/>
      <c r="W45" s="78"/>
      <c r="X45" s="78"/>
      <c r="Y45" s="78"/>
      <c r="Z45" s="78"/>
      <c r="AA45" s="78"/>
      <c r="AB45" s="78"/>
      <c r="AC45" s="78"/>
    </row>
    <row r="46" spans="1:29" ht="17">
      <c r="A46" s="78"/>
      <c r="B46" s="78"/>
      <c r="C46" s="78"/>
      <c r="D46" s="94" t="s">
        <v>9</v>
      </c>
      <c r="E46" s="78"/>
      <c r="F46" s="78"/>
      <c r="G46" s="78"/>
      <c r="H46" s="78"/>
      <c r="I46" s="78"/>
      <c r="J46" s="78"/>
      <c r="K46" s="78"/>
      <c r="L46" s="78"/>
      <c r="M46" s="78"/>
      <c r="N46" s="78"/>
      <c r="O46" s="78"/>
      <c r="P46" s="81"/>
      <c r="Q46" s="78"/>
      <c r="U46" s="78"/>
      <c r="V46" s="78"/>
      <c r="W46" s="78"/>
      <c r="X46" s="78"/>
      <c r="Y46" s="78"/>
      <c r="Z46" s="78"/>
      <c r="AA46" s="78"/>
      <c r="AB46" s="78"/>
      <c r="AC46" s="78"/>
    </row>
    <row r="47" spans="1:29" ht="12">
      <c r="A47" s="78"/>
      <c r="B47" s="78"/>
      <c r="C47" s="78"/>
      <c r="D47" s="78"/>
      <c r="E47" s="78"/>
      <c r="F47" s="78"/>
      <c r="G47" s="78"/>
      <c r="H47" s="78"/>
      <c r="I47" s="78"/>
      <c r="J47" s="78"/>
      <c r="K47" s="78"/>
      <c r="L47" s="78"/>
      <c r="M47" s="78"/>
      <c r="N47" s="78"/>
      <c r="O47" s="78"/>
      <c r="P47" s="81"/>
      <c r="Q47" s="78"/>
      <c r="U47" s="78"/>
      <c r="V47" s="78"/>
      <c r="W47" s="78"/>
      <c r="X47" s="78"/>
      <c r="Y47" s="78"/>
      <c r="Z47" s="78"/>
      <c r="AA47" s="78"/>
      <c r="AB47" s="78"/>
      <c r="AC47" s="78"/>
    </row>
    <row r="48" spans="1:29" ht="23">
      <c r="A48" s="78"/>
      <c r="B48" s="78"/>
      <c r="C48" s="78"/>
      <c r="D48" s="87" t="s">
        <v>67</v>
      </c>
      <c r="E48" s="95" t="s">
        <v>65</v>
      </c>
      <c r="F48" s="78"/>
      <c r="G48" s="87" t="s">
        <v>92</v>
      </c>
      <c r="H48" s="95" t="s">
        <v>65</v>
      </c>
      <c r="I48" s="78"/>
      <c r="J48" s="87" t="s">
        <v>119</v>
      </c>
      <c r="K48" s="95" t="s">
        <v>65</v>
      </c>
      <c r="L48" s="78"/>
      <c r="M48" s="87" t="s">
        <v>120</v>
      </c>
      <c r="N48" s="95" t="s">
        <v>65</v>
      </c>
      <c r="O48" s="78"/>
      <c r="P48" s="96"/>
      <c r="Q48" s="78"/>
      <c r="U48" s="78"/>
      <c r="V48" s="78"/>
      <c r="W48" s="78"/>
      <c r="X48" s="78"/>
      <c r="Y48" s="78"/>
      <c r="Z48" s="78"/>
      <c r="AA48" s="78"/>
      <c r="AB48" s="78"/>
      <c r="AC48" s="78"/>
    </row>
    <row r="49" spans="1:29" ht="12">
      <c r="A49" s="78"/>
      <c r="B49" s="78"/>
      <c r="C49" s="78"/>
      <c r="D49" s="89" t="s">
        <v>63</v>
      </c>
      <c r="E49" s="171">
        <v>0</v>
      </c>
      <c r="F49" s="78"/>
      <c r="G49" s="89" t="s">
        <v>63</v>
      </c>
      <c r="H49" s="171">
        <v>0</v>
      </c>
      <c r="I49" s="78"/>
      <c r="J49" s="89" t="s">
        <v>63</v>
      </c>
      <c r="K49" s="171">
        <v>0</v>
      </c>
      <c r="L49" s="78"/>
      <c r="M49" s="89" t="s">
        <v>140</v>
      </c>
      <c r="N49" s="171">
        <v>0</v>
      </c>
      <c r="O49" s="78"/>
      <c r="P49" s="81"/>
      <c r="Q49" s="78"/>
      <c r="U49" s="78"/>
      <c r="V49" s="78"/>
      <c r="W49" s="78"/>
      <c r="X49" s="78"/>
      <c r="Y49" s="78"/>
      <c r="Z49" s="78"/>
      <c r="AA49" s="78"/>
      <c r="AB49" s="78"/>
      <c r="AC49" s="78"/>
    </row>
    <row r="50" spans="1:29" ht="12">
      <c r="A50" s="78"/>
      <c r="B50" s="78"/>
      <c r="C50" s="78"/>
      <c r="D50" s="89" t="s">
        <v>60</v>
      </c>
      <c r="E50" s="171">
        <v>0</v>
      </c>
      <c r="F50" s="78"/>
      <c r="G50" s="89" t="s">
        <v>60</v>
      </c>
      <c r="H50" s="171">
        <v>0</v>
      </c>
      <c r="I50" s="78"/>
      <c r="J50" s="89" t="s">
        <v>60</v>
      </c>
      <c r="K50" s="171">
        <v>0</v>
      </c>
      <c r="L50" s="78"/>
      <c r="M50" s="89" t="s">
        <v>158</v>
      </c>
      <c r="N50" s="171">
        <v>0</v>
      </c>
      <c r="O50" s="78"/>
      <c r="P50" s="81"/>
      <c r="Q50" s="78"/>
      <c r="U50" s="78"/>
      <c r="V50" s="78"/>
      <c r="W50" s="78"/>
      <c r="X50" s="78"/>
      <c r="Y50" s="78"/>
      <c r="Z50" s="78"/>
      <c r="AA50" s="78"/>
      <c r="AB50" s="78"/>
      <c r="AC50" s="78"/>
    </row>
    <row r="51" spans="1:29" ht="12">
      <c r="A51" s="78"/>
      <c r="B51" s="78"/>
      <c r="C51" s="78"/>
      <c r="D51" s="89" t="s">
        <v>57</v>
      </c>
      <c r="E51" s="171">
        <v>0</v>
      </c>
      <c r="F51" s="78"/>
      <c r="G51" s="89" t="s">
        <v>57</v>
      </c>
      <c r="H51" s="171">
        <v>0</v>
      </c>
      <c r="I51" s="78"/>
      <c r="J51" s="89" t="s">
        <v>57</v>
      </c>
      <c r="K51" s="171">
        <v>0</v>
      </c>
      <c r="L51" s="78"/>
      <c r="M51" s="89" t="s">
        <v>159</v>
      </c>
      <c r="N51" s="171">
        <v>0</v>
      </c>
      <c r="O51" s="78"/>
      <c r="P51" s="81"/>
      <c r="Q51" s="78"/>
      <c r="U51" s="78"/>
      <c r="V51" s="78"/>
      <c r="W51" s="78"/>
      <c r="X51" s="78"/>
      <c r="Y51" s="78"/>
      <c r="Z51" s="78"/>
      <c r="AA51" s="78"/>
      <c r="AB51" s="78"/>
      <c r="AC51" s="78"/>
    </row>
    <row r="52" spans="1:29" ht="12">
      <c r="A52" s="78"/>
      <c r="B52" s="78"/>
      <c r="C52" s="78"/>
      <c r="D52" s="89" t="s">
        <v>54</v>
      </c>
      <c r="E52" s="171">
        <v>0</v>
      </c>
      <c r="F52" s="78"/>
      <c r="G52" s="89" t="s">
        <v>54</v>
      </c>
      <c r="H52" s="171">
        <v>0</v>
      </c>
      <c r="I52" s="78"/>
      <c r="J52" s="89" t="s">
        <v>54</v>
      </c>
      <c r="K52" s="171">
        <v>0</v>
      </c>
      <c r="L52" s="78"/>
      <c r="M52" s="89" t="s">
        <v>22</v>
      </c>
      <c r="N52" s="171">
        <v>0</v>
      </c>
      <c r="O52" s="78"/>
      <c r="P52" s="81"/>
      <c r="Q52" s="78"/>
      <c r="U52" s="78"/>
      <c r="V52" s="78"/>
      <c r="W52" s="78"/>
      <c r="X52" s="78"/>
      <c r="Y52" s="78"/>
      <c r="Z52" s="78"/>
      <c r="AA52" s="78"/>
      <c r="AB52" s="78"/>
      <c r="AC52" s="78"/>
    </row>
    <row r="53" spans="1:29" ht="12">
      <c r="A53" s="78"/>
      <c r="B53" s="78"/>
      <c r="C53" s="78"/>
      <c r="D53" s="89" t="s">
        <v>51</v>
      </c>
      <c r="E53" s="171">
        <v>0</v>
      </c>
      <c r="F53" s="97"/>
      <c r="G53" s="89" t="s">
        <v>51</v>
      </c>
      <c r="H53" s="171">
        <v>0</v>
      </c>
      <c r="I53" s="78"/>
      <c r="J53" s="89" t="s">
        <v>51</v>
      </c>
      <c r="K53" s="171">
        <v>0</v>
      </c>
      <c r="L53" s="78"/>
      <c r="M53" s="89" t="s">
        <v>21</v>
      </c>
      <c r="N53" s="171">
        <v>0</v>
      </c>
      <c r="O53" s="78"/>
      <c r="P53" s="81"/>
      <c r="Q53" s="78"/>
      <c r="U53" s="78"/>
      <c r="V53" s="78"/>
      <c r="W53" s="78"/>
      <c r="X53" s="78"/>
      <c r="Y53" s="78"/>
      <c r="Z53" s="78"/>
      <c r="AA53" s="78"/>
      <c r="AB53" s="78"/>
      <c r="AC53" s="78"/>
    </row>
    <row r="54" spans="1:29" ht="12">
      <c r="A54" s="78"/>
      <c r="B54" s="78"/>
      <c r="C54" s="78"/>
      <c r="D54" s="89" t="s">
        <v>121</v>
      </c>
      <c r="E54" s="171">
        <v>0</v>
      </c>
      <c r="F54" s="98"/>
      <c r="G54" s="89" t="s">
        <v>121</v>
      </c>
      <c r="H54" s="171">
        <v>0</v>
      </c>
      <c r="I54" s="78"/>
      <c r="J54" s="89" t="s">
        <v>121</v>
      </c>
      <c r="K54" s="171">
        <v>0</v>
      </c>
      <c r="L54" s="78"/>
      <c r="M54" s="89" t="s">
        <v>20</v>
      </c>
      <c r="N54" s="171">
        <v>0</v>
      </c>
      <c r="O54" s="78"/>
      <c r="P54" s="81"/>
      <c r="Q54" s="78"/>
      <c r="R54" s="78"/>
      <c r="S54" s="78"/>
      <c r="T54" s="78"/>
      <c r="U54" s="78"/>
      <c r="V54" s="78"/>
      <c r="W54" s="78"/>
      <c r="X54" s="78"/>
      <c r="Y54" s="78"/>
      <c r="Z54" s="78"/>
      <c r="AA54" s="78"/>
      <c r="AB54" s="78"/>
      <c r="AC54" s="78"/>
    </row>
    <row r="55" spans="1:29" ht="12">
      <c r="A55" s="78"/>
      <c r="B55" s="78"/>
      <c r="C55" s="78"/>
      <c r="D55" s="89" t="s">
        <v>122</v>
      </c>
      <c r="E55" s="171">
        <v>0</v>
      </c>
      <c r="F55" s="78"/>
      <c r="G55" s="89" t="s">
        <v>122</v>
      </c>
      <c r="H55" s="171">
        <v>0</v>
      </c>
      <c r="I55" s="78"/>
      <c r="J55" s="89" t="s">
        <v>122</v>
      </c>
      <c r="K55" s="171">
        <v>0</v>
      </c>
      <c r="L55" s="78"/>
      <c r="M55" s="89" t="s">
        <v>19</v>
      </c>
      <c r="N55" s="171">
        <v>0</v>
      </c>
      <c r="O55" s="78"/>
      <c r="P55" s="81"/>
      <c r="Q55" s="78"/>
      <c r="R55" s="78"/>
      <c r="S55" s="78"/>
      <c r="T55" s="78"/>
      <c r="U55" s="78"/>
      <c r="V55" s="78"/>
      <c r="W55" s="78"/>
      <c r="X55" s="78"/>
      <c r="Y55" s="78"/>
      <c r="Z55" s="78"/>
      <c r="AA55" s="78"/>
      <c r="AB55" s="78"/>
      <c r="AC55" s="78"/>
    </row>
    <row r="56" spans="1:29" ht="12">
      <c r="A56" s="78"/>
      <c r="B56" s="78"/>
      <c r="C56" s="78"/>
      <c r="D56" s="89" t="s">
        <v>123</v>
      </c>
      <c r="E56" s="171">
        <v>0</v>
      </c>
      <c r="F56" s="78"/>
      <c r="G56" s="89" t="s">
        <v>123</v>
      </c>
      <c r="H56" s="171">
        <v>0</v>
      </c>
      <c r="I56" s="78"/>
      <c r="J56" s="89" t="s">
        <v>123</v>
      </c>
      <c r="K56" s="171">
        <v>0</v>
      </c>
      <c r="L56" s="78"/>
      <c r="M56" s="89" t="s">
        <v>18</v>
      </c>
      <c r="N56" s="171">
        <v>0</v>
      </c>
      <c r="O56" s="78"/>
      <c r="P56" s="81"/>
      <c r="Q56" s="78"/>
      <c r="R56" s="78"/>
      <c r="S56" s="78"/>
      <c r="T56" s="78"/>
      <c r="U56" s="78"/>
      <c r="V56" s="78"/>
      <c r="W56" s="78"/>
      <c r="X56" s="78"/>
      <c r="Y56" s="78"/>
      <c r="Z56" s="78"/>
      <c r="AA56" s="78"/>
      <c r="AB56" s="78"/>
      <c r="AC56" s="78"/>
    </row>
    <row r="57" spans="1:29" ht="12">
      <c r="A57" s="78"/>
      <c r="B57" s="78"/>
      <c r="C57" s="78"/>
      <c r="D57" s="89" t="s">
        <v>124</v>
      </c>
      <c r="E57" s="171">
        <v>0</v>
      </c>
      <c r="F57" s="78"/>
      <c r="G57" s="89" t="s">
        <v>124</v>
      </c>
      <c r="H57" s="171">
        <v>0</v>
      </c>
      <c r="I57" s="78"/>
      <c r="J57" s="89" t="s">
        <v>124</v>
      </c>
      <c r="K57" s="171">
        <v>0</v>
      </c>
      <c r="L57" s="78"/>
      <c r="M57" s="89" t="s">
        <v>17</v>
      </c>
      <c r="N57" s="171">
        <v>0</v>
      </c>
      <c r="O57" s="78"/>
      <c r="P57" s="81"/>
      <c r="Q57" s="78"/>
      <c r="R57" s="78"/>
      <c r="S57" s="78"/>
      <c r="T57" s="78"/>
      <c r="U57" s="78"/>
      <c r="V57" s="78"/>
      <c r="W57" s="78"/>
      <c r="X57" s="78"/>
      <c r="Y57" s="78"/>
      <c r="Z57" s="78"/>
      <c r="AA57" s="78"/>
      <c r="AB57" s="78"/>
      <c r="AC57" s="78"/>
    </row>
    <row r="58" spans="1:29" ht="12">
      <c r="A58" s="78"/>
      <c r="B58" s="78"/>
      <c r="C58" s="78"/>
      <c r="D58" s="89" t="s">
        <v>125</v>
      </c>
      <c r="E58" s="171">
        <v>0</v>
      </c>
      <c r="F58" s="78"/>
      <c r="G58" s="89" t="s">
        <v>125</v>
      </c>
      <c r="H58" s="171">
        <v>0</v>
      </c>
      <c r="I58" s="78"/>
      <c r="J58" s="89" t="s">
        <v>125</v>
      </c>
      <c r="K58" s="171">
        <v>0</v>
      </c>
      <c r="L58" s="78"/>
      <c r="M58" s="89" t="s">
        <v>16</v>
      </c>
      <c r="N58" s="171">
        <v>0</v>
      </c>
      <c r="O58" s="78"/>
      <c r="P58" s="81"/>
      <c r="Q58" s="78"/>
      <c r="R58" s="78"/>
      <c r="S58" s="78"/>
      <c r="T58" s="78"/>
      <c r="U58" s="78"/>
      <c r="V58" s="78"/>
      <c r="W58" s="78"/>
      <c r="X58" s="78"/>
      <c r="Y58" s="78"/>
      <c r="Z58" s="78"/>
      <c r="AA58" s="78"/>
      <c r="AB58" s="78"/>
      <c r="AC58" s="78"/>
    </row>
    <row r="59" spans="1:29" ht="12">
      <c r="A59" s="78"/>
      <c r="B59" s="78"/>
      <c r="C59" s="78"/>
      <c r="D59" s="89"/>
      <c r="E59" s="172"/>
      <c r="F59" s="78"/>
      <c r="G59" s="89"/>
      <c r="H59" s="171"/>
      <c r="I59" s="98"/>
      <c r="J59" s="89"/>
      <c r="K59" s="171"/>
      <c r="L59" s="78"/>
      <c r="M59" s="89" t="s">
        <v>13</v>
      </c>
      <c r="N59" s="171">
        <v>0</v>
      </c>
      <c r="O59" s="78"/>
      <c r="P59" s="81"/>
      <c r="Q59" s="78"/>
      <c r="R59" s="78"/>
      <c r="S59" s="78"/>
      <c r="T59" s="78"/>
      <c r="U59" s="78"/>
      <c r="V59" s="78"/>
      <c r="W59" s="78"/>
      <c r="X59" s="78"/>
      <c r="Y59" s="78"/>
      <c r="Z59" s="78"/>
      <c r="AA59" s="78"/>
      <c r="AB59" s="78"/>
      <c r="AC59" s="78"/>
    </row>
    <row r="60" spans="1:29" ht="12">
      <c r="A60" s="78"/>
      <c r="B60" s="78"/>
      <c r="C60" s="78"/>
      <c r="D60" s="99" t="s">
        <v>117</v>
      </c>
      <c r="E60" s="173">
        <f>SUM(E49:E59)</f>
        <v>0</v>
      </c>
      <c r="F60" s="78"/>
      <c r="G60" s="99" t="s">
        <v>23</v>
      </c>
      <c r="H60" s="173">
        <f>SUM(H49:H59)</f>
        <v>0</v>
      </c>
      <c r="I60" s="78"/>
      <c r="J60" s="99" t="s">
        <v>14</v>
      </c>
      <c r="K60" s="173">
        <f>SUM(K49:K59)</f>
        <v>0</v>
      </c>
      <c r="L60" s="78"/>
      <c r="M60" s="89" t="s">
        <v>12</v>
      </c>
      <c r="N60" s="171">
        <v>0</v>
      </c>
      <c r="O60" s="78"/>
      <c r="P60" s="81"/>
      <c r="Q60" s="78"/>
      <c r="R60" s="78"/>
      <c r="S60" s="78"/>
      <c r="T60" s="78"/>
      <c r="U60" s="78"/>
      <c r="V60" s="78"/>
      <c r="W60" s="78"/>
      <c r="X60" s="78"/>
      <c r="Y60" s="78"/>
      <c r="Z60" s="78"/>
      <c r="AA60" s="78"/>
      <c r="AB60" s="78"/>
      <c r="AC60" s="78"/>
    </row>
    <row r="61" spans="1:29" ht="12">
      <c r="A61" s="78"/>
      <c r="B61" s="78"/>
      <c r="C61" s="78"/>
      <c r="D61" s="78"/>
      <c r="E61" s="78"/>
      <c r="F61" s="78"/>
      <c r="G61" s="78"/>
      <c r="H61" s="78"/>
      <c r="I61" s="78"/>
      <c r="J61" s="99" t="s">
        <v>11</v>
      </c>
      <c r="K61" s="173">
        <f>K60/7</f>
        <v>0</v>
      </c>
      <c r="L61" s="78"/>
      <c r="M61" s="89" t="s">
        <v>15</v>
      </c>
      <c r="N61" s="171">
        <v>0</v>
      </c>
      <c r="O61" s="78"/>
      <c r="P61" s="81"/>
      <c r="Q61" s="78"/>
      <c r="R61" s="78"/>
      <c r="S61" s="78"/>
      <c r="T61" s="78"/>
      <c r="U61" s="78"/>
      <c r="V61" s="78"/>
      <c r="W61" s="78"/>
      <c r="X61" s="78"/>
      <c r="Y61" s="78"/>
      <c r="Z61" s="78"/>
      <c r="AA61" s="78"/>
      <c r="AB61" s="78"/>
      <c r="AC61" s="78"/>
    </row>
    <row r="62" spans="1:29" ht="12">
      <c r="A62" s="78"/>
      <c r="B62" s="78"/>
      <c r="C62" s="78"/>
      <c r="D62" s="78"/>
      <c r="E62" s="78"/>
      <c r="F62" s="78"/>
      <c r="G62" s="78"/>
      <c r="H62" s="78"/>
      <c r="I62" s="78"/>
      <c r="J62" s="78"/>
      <c r="K62" s="78"/>
      <c r="L62" s="78"/>
      <c r="M62" s="89" t="s">
        <v>10</v>
      </c>
      <c r="N62" s="171">
        <v>0</v>
      </c>
      <c r="O62" s="78"/>
      <c r="P62" s="81"/>
      <c r="Q62" s="78"/>
      <c r="R62" s="78"/>
      <c r="S62" s="78"/>
      <c r="T62" s="78"/>
      <c r="U62" s="78"/>
      <c r="V62" s="78"/>
      <c r="W62" s="78"/>
      <c r="X62" s="78"/>
      <c r="Y62" s="78"/>
      <c r="Z62" s="78"/>
      <c r="AA62" s="78"/>
      <c r="AB62" s="78"/>
      <c r="AC62" s="78"/>
    </row>
    <row r="63" spans="1:29" ht="12">
      <c r="A63" s="78"/>
      <c r="B63" s="78"/>
      <c r="C63" s="78"/>
      <c r="D63" s="78"/>
      <c r="E63" s="78"/>
      <c r="F63" s="78"/>
      <c r="G63" s="78"/>
      <c r="H63" s="78"/>
      <c r="I63" s="78"/>
      <c r="J63" s="78"/>
      <c r="K63" s="78"/>
      <c r="L63" s="78"/>
      <c r="M63" s="99" t="s">
        <v>118</v>
      </c>
      <c r="N63" s="173">
        <f>SUM(N49:N62)</f>
        <v>0</v>
      </c>
      <c r="O63" s="78"/>
      <c r="P63" s="81"/>
      <c r="Q63" s="78"/>
      <c r="R63" s="78"/>
      <c r="S63" s="78"/>
      <c r="T63" s="78"/>
      <c r="U63" s="78"/>
      <c r="V63" s="78"/>
      <c r="W63" s="78"/>
      <c r="X63" s="78"/>
      <c r="Y63" s="78"/>
      <c r="Z63" s="78"/>
      <c r="AA63" s="78"/>
      <c r="AB63" s="78"/>
      <c r="AC63" s="78"/>
    </row>
    <row r="217" spans="16:16" ht="12">
      <c r="P217" s="100"/>
    </row>
    <row r="218" spans="16:16" ht="12">
      <c r="P218" s="100"/>
    </row>
    <row r="219" spans="16:16" ht="12">
      <c r="P219" s="100"/>
    </row>
    <row r="220" spans="16:16" ht="12">
      <c r="P220" s="100"/>
    </row>
    <row r="221" spans="16:16" ht="12">
      <c r="P221" s="100"/>
    </row>
    <row r="222" spans="16:16" ht="12">
      <c r="P222" s="100"/>
    </row>
    <row r="223" spans="16:16" ht="12">
      <c r="P223" s="100"/>
    </row>
    <row r="224" spans="16:16" ht="12">
      <c r="P224" s="100"/>
    </row>
    <row r="225" spans="16:16" ht="12">
      <c r="P225" s="100"/>
    </row>
    <row r="226" spans="16:16" ht="12">
      <c r="P226" s="100"/>
    </row>
    <row r="227" spans="16:16" ht="12">
      <c r="P227" s="100"/>
    </row>
    <row r="228" spans="16:16" ht="12">
      <c r="P228" s="100"/>
    </row>
    <row r="229" spans="16:16" ht="12">
      <c r="P229" s="100"/>
    </row>
    <row r="230" spans="16:16" ht="12">
      <c r="P230" s="100"/>
    </row>
    <row r="231" spans="16:16" ht="12">
      <c r="P231" s="100"/>
    </row>
    <row r="232" spans="16:16" ht="12">
      <c r="P232" s="100"/>
    </row>
    <row r="233" spans="16:16" ht="12">
      <c r="P233" s="100"/>
    </row>
    <row r="234" spans="16:16" ht="12">
      <c r="P234" s="100"/>
    </row>
    <row r="235" spans="16:16" ht="12">
      <c r="P235" s="100"/>
    </row>
    <row r="236" spans="16:16" ht="12">
      <c r="P236" s="100"/>
    </row>
    <row r="237" spans="16:16" ht="12">
      <c r="P237" s="100"/>
    </row>
    <row r="238" spans="16:16" ht="12">
      <c r="P238" s="100"/>
    </row>
    <row r="239" spans="16:16" ht="12">
      <c r="P239" s="100"/>
    </row>
    <row r="240" spans="16:16" ht="12">
      <c r="P240" s="100"/>
    </row>
    <row r="241" spans="16:16" ht="12">
      <c r="P241" s="100"/>
    </row>
    <row r="242" spans="16:16" ht="12">
      <c r="P242" s="100"/>
    </row>
    <row r="243" spans="16:16" ht="12">
      <c r="P243" s="100"/>
    </row>
    <row r="244" spans="16:16" ht="12">
      <c r="P244" s="100"/>
    </row>
    <row r="245" spans="16:16" ht="12">
      <c r="P245" s="100"/>
    </row>
    <row r="246" spans="16:16" ht="12">
      <c r="P246" s="100"/>
    </row>
    <row r="247" spans="16:16" ht="12">
      <c r="P247" s="100"/>
    </row>
    <row r="248" spans="16:16" ht="12">
      <c r="P248" s="100"/>
    </row>
    <row r="249" spans="16:16" ht="12">
      <c r="P249" s="100"/>
    </row>
    <row r="250" spans="16:16" ht="12">
      <c r="P250" s="100"/>
    </row>
    <row r="251" spans="16:16" ht="12">
      <c r="P251" s="100"/>
    </row>
    <row r="252" spans="16:16" ht="12">
      <c r="P252" s="100"/>
    </row>
    <row r="253" spans="16:16" ht="12">
      <c r="P253" s="100"/>
    </row>
    <row r="254" spans="16:16" ht="12">
      <c r="P254" s="100"/>
    </row>
    <row r="255" spans="16:16" ht="12">
      <c r="P255" s="100"/>
    </row>
    <row r="256" spans="16:16" ht="12">
      <c r="P256" s="100"/>
    </row>
    <row r="257" spans="16:16" ht="12">
      <c r="P257" s="100"/>
    </row>
    <row r="258" spans="16:16" ht="12">
      <c r="P258" s="100"/>
    </row>
    <row r="259" spans="16:16" ht="12">
      <c r="P259" s="100"/>
    </row>
    <row r="260" spans="16:16" ht="12">
      <c r="P260" s="100"/>
    </row>
    <row r="261" spans="16:16" ht="12">
      <c r="P261" s="100"/>
    </row>
    <row r="262" spans="16:16" ht="12">
      <c r="P262" s="100"/>
    </row>
    <row r="263" spans="16:16" ht="12">
      <c r="P263" s="100"/>
    </row>
    <row r="264" spans="16:16" ht="12">
      <c r="P264" s="100"/>
    </row>
    <row r="265" spans="16:16" ht="12">
      <c r="P265" s="100"/>
    </row>
    <row r="266" spans="16:16" ht="12">
      <c r="P266" s="100"/>
    </row>
    <row r="267" spans="16:16" ht="12">
      <c r="P267" s="100"/>
    </row>
    <row r="268" spans="16:16" ht="12">
      <c r="P268" s="100"/>
    </row>
    <row r="269" spans="16:16" ht="12">
      <c r="P269" s="100"/>
    </row>
    <row r="270" spans="16:16" ht="12">
      <c r="P270" s="100"/>
    </row>
    <row r="271" spans="16:16" ht="12">
      <c r="P271" s="100"/>
    </row>
    <row r="272" spans="16:16" ht="12">
      <c r="P272" s="100"/>
    </row>
    <row r="273" spans="16:16" ht="12">
      <c r="P273" s="100"/>
    </row>
    <row r="274" spans="16:16" ht="12">
      <c r="P274" s="100"/>
    </row>
    <row r="275" spans="16:16" ht="12">
      <c r="P275" s="100"/>
    </row>
    <row r="276" spans="16:16" ht="12">
      <c r="P276" s="100"/>
    </row>
    <row r="277" spans="16:16" ht="12">
      <c r="P277" s="100"/>
    </row>
    <row r="278" spans="16:16" ht="12">
      <c r="P278" s="100"/>
    </row>
    <row r="279" spans="16:16" ht="12">
      <c r="P279" s="100"/>
    </row>
    <row r="280" spans="16:16" ht="12">
      <c r="P280" s="100"/>
    </row>
    <row r="281" spans="16:16" ht="12">
      <c r="P281" s="100"/>
    </row>
    <row r="282" spans="16:16" ht="12">
      <c r="P282" s="100"/>
    </row>
    <row r="283" spans="16:16" ht="12">
      <c r="P283" s="100"/>
    </row>
    <row r="284" spans="16:16" ht="12">
      <c r="P284" s="100"/>
    </row>
    <row r="285" spans="16:16" ht="12">
      <c r="P285" s="100"/>
    </row>
    <row r="286" spans="16:16" ht="12">
      <c r="P286" s="100"/>
    </row>
    <row r="287" spans="16:16" ht="12">
      <c r="P287" s="100"/>
    </row>
    <row r="288" spans="16:16" ht="12">
      <c r="P288" s="100"/>
    </row>
    <row r="289" spans="16:16" ht="12">
      <c r="P289" s="100"/>
    </row>
    <row r="290" spans="16:16" ht="12">
      <c r="P290" s="100"/>
    </row>
    <row r="291" spans="16:16" ht="12">
      <c r="P291" s="100"/>
    </row>
    <row r="292" spans="16:16" ht="12">
      <c r="P292" s="100"/>
    </row>
    <row r="293" spans="16:16" ht="12">
      <c r="P293" s="100"/>
    </row>
    <row r="294" spans="16:16" ht="12">
      <c r="P294" s="100"/>
    </row>
    <row r="295" spans="16:16" ht="12">
      <c r="P295" s="100"/>
    </row>
    <row r="296" spans="16:16" ht="12">
      <c r="P296" s="100"/>
    </row>
    <row r="297" spans="16:16" ht="12">
      <c r="P297" s="100"/>
    </row>
    <row r="298" spans="16:16" ht="12">
      <c r="P298" s="100"/>
    </row>
    <row r="299" spans="16:16" ht="12">
      <c r="P299" s="100"/>
    </row>
    <row r="300" spans="16:16" ht="12">
      <c r="P300" s="100"/>
    </row>
    <row r="301" spans="16:16" ht="12">
      <c r="P301" s="100"/>
    </row>
    <row r="302" spans="16:16" ht="12">
      <c r="P302" s="100"/>
    </row>
    <row r="303" spans="16:16" ht="12">
      <c r="P303" s="100"/>
    </row>
    <row r="304" spans="16:16" ht="12">
      <c r="P304" s="100"/>
    </row>
    <row r="305" spans="16:16" ht="12">
      <c r="P305" s="100"/>
    </row>
    <row r="306" spans="16:16" ht="12">
      <c r="P306" s="100"/>
    </row>
    <row r="307" spans="16:16" ht="12">
      <c r="P307" s="100"/>
    </row>
    <row r="308" spans="16:16" ht="12">
      <c r="P308" s="100"/>
    </row>
    <row r="309" spans="16:16" ht="12">
      <c r="P309" s="100"/>
    </row>
    <row r="310" spans="16:16" ht="12">
      <c r="P310" s="100"/>
    </row>
    <row r="311" spans="16:16" ht="12">
      <c r="P311" s="100"/>
    </row>
    <row r="312" spans="16:16" ht="12">
      <c r="P312" s="100"/>
    </row>
    <row r="313" spans="16:16" ht="12">
      <c r="P313" s="100"/>
    </row>
    <row r="314" spans="16:16" ht="12">
      <c r="P314" s="100"/>
    </row>
    <row r="315" spans="16:16" ht="12">
      <c r="P315" s="100"/>
    </row>
    <row r="316" spans="16:16" ht="12">
      <c r="P316" s="100"/>
    </row>
    <row r="317" spans="16:16" ht="12">
      <c r="P317" s="100"/>
    </row>
    <row r="318" spans="16:16" ht="12">
      <c r="P318" s="100"/>
    </row>
    <row r="319" spans="16:16" ht="12">
      <c r="P319" s="100"/>
    </row>
    <row r="320" spans="16:16" ht="12">
      <c r="P320" s="100"/>
    </row>
    <row r="321" spans="16:16" ht="12">
      <c r="P321" s="100"/>
    </row>
    <row r="322" spans="16:16" ht="12">
      <c r="P322" s="100"/>
    </row>
    <row r="323" spans="16:16" ht="12">
      <c r="P323" s="100"/>
    </row>
    <row r="324" spans="16:16" ht="12">
      <c r="P324" s="100"/>
    </row>
    <row r="325" spans="16:16" ht="12">
      <c r="P325" s="100"/>
    </row>
    <row r="326" spans="16:16" ht="12">
      <c r="P326" s="100"/>
    </row>
    <row r="327" spans="16:16" ht="12">
      <c r="P327" s="100"/>
    </row>
    <row r="328" spans="16:16" ht="12">
      <c r="P328" s="100"/>
    </row>
    <row r="329" spans="16:16" ht="12">
      <c r="P329" s="100"/>
    </row>
    <row r="330" spans="16:16" ht="12">
      <c r="P330" s="100"/>
    </row>
    <row r="331" spans="16:16" ht="12">
      <c r="P331" s="100"/>
    </row>
    <row r="332" spans="16:16" ht="12">
      <c r="P332" s="100"/>
    </row>
    <row r="333" spans="16:16" ht="12">
      <c r="P333" s="100"/>
    </row>
    <row r="334" spans="16:16" ht="12">
      <c r="P334" s="100"/>
    </row>
    <row r="335" spans="16:16" ht="12">
      <c r="P335" s="100"/>
    </row>
    <row r="336" spans="16:16" ht="12">
      <c r="P336" s="100"/>
    </row>
    <row r="337" spans="16:16" ht="12">
      <c r="P337" s="100"/>
    </row>
    <row r="338" spans="16:16" ht="12">
      <c r="P338" s="100"/>
    </row>
    <row r="339" spans="16:16" ht="12">
      <c r="P339" s="100"/>
    </row>
    <row r="340" spans="16:16" ht="12">
      <c r="P340" s="100"/>
    </row>
    <row r="341" spans="16:16" ht="12">
      <c r="P341" s="100"/>
    </row>
    <row r="342" spans="16:16" ht="12">
      <c r="P342" s="100"/>
    </row>
    <row r="343" spans="16:16" ht="12">
      <c r="P343" s="100"/>
    </row>
    <row r="344" spans="16:16" ht="12">
      <c r="P344" s="100"/>
    </row>
    <row r="345" spans="16:16" ht="12">
      <c r="P345" s="100"/>
    </row>
    <row r="346" spans="16:16" ht="12">
      <c r="P346" s="100"/>
    </row>
    <row r="347" spans="16:16" ht="12">
      <c r="P347" s="100"/>
    </row>
    <row r="348" spans="16:16" ht="12">
      <c r="P348" s="100"/>
    </row>
    <row r="349" spans="16:16" ht="12">
      <c r="P349" s="100"/>
    </row>
    <row r="350" spans="16:16" ht="12">
      <c r="P350" s="100"/>
    </row>
    <row r="351" spans="16:16" ht="12">
      <c r="P351" s="100"/>
    </row>
    <row r="352" spans="16:16" ht="12">
      <c r="P352" s="100"/>
    </row>
    <row r="353" spans="16:16" ht="12">
      <c r="P353" s="100"/>
    </row>
    <row r="354" spans="16:16" ht="12">
      <c r="P354" s="100"/>
    </row>
    <row r="355" spans="16:16" ht="12">
      <c r="P355" s="100"/>
    </row>
    <row r="356" spans="16:16" ht="12">
      <c r="P356" s="100"/>
    </row>
    <row r="357" spans="16:16" ht="12">
      <c r="P357" s="100"/>
    </row>
    <row r="358" spans="16:16" ht="12">
      <c r="P358" s="100"/>
    </row>
    <row r="359" spans="16:16" ht="12">
      <c r="P359" s="100"/>
    </row>
    <row r="360" spans="16:16" ht="12">
      <c r="P360" s="100"/>
    </row>
    <row r="361" spans="16:16" ht="12">
      <c r="P361" s="100"/>
    </row>
    <row r="362" spans="16:16" ht="12">
      <c r="P362" s="100"/>
    </row>
    <row r="363" spans="16:16" ht="12">
      <c r="P363" s="100"/>
    </row>
    <row r="364" spans="16:16" ht="12">
      <c r="P364" s="100"/>
    </row>
    <row r="365" spans="16:16" ht="12">
      <c r="P365" s="100"/>
    </row>
    <row r="366" spans="16:16" ht="12">
      <c r="P366" s="100"/>
    </row>
    <row r="367" spans="16:16" ht="12">
      <c r="P367" s="100"/>
    </row>
    <row r="368" spans="16:16" ht="12">
      <c r="P368" s="100"/>
    </row>
    <row r="369" spans="16:16" ht="12">
      <c r="P369" s="100"/>
    </row>
    <row r="370" spans="16:16" ht="12">
      <c r="P370" s="100"/>
    </row>
    <row r="371" spans="16:16" ht="12">
      <c r="P371" s="100"/>
    </row>
    <row r="372" spans="16:16" ht="12">
      <c r="P372" s="100"/>
    </row>
    <row r="373" spans="16:16" ht="12">
      <c r="P373" s="100"/>
    </row>
    <row r="374" spans="16:16" ht="12">
      <c r="P374" s="100"/>
    </row>
    <row r="375" spans="16:16" ht="12">
      <c r="P375" s="100"/>
    </row>
    <row r="376" spans="16:16" ht="12">
      <c r="P376" s="100"/>
    </row>
    <row r="377" spans="16:16" ht="12">
      <c r="P377" s="100"/>
    </row>
    <row r="378" spans="16:16" ht="12">
      <c r="P378" s="100"/>
    </row>
    <row r="379" spans="16:16" ht="12">
      <c r="P379" s="100"/>
    </row>
    <row r="380" spans="16:16" ht="12">
      <c r="P380" s="100"/>
    </row>
    <row r="381" spans="16:16" ht="12">
      <c r="P381" s="100"/>
    </row>
    <row r="382" spans="16:16" ht="12">
      <c r="P382" s="100"/>
    </row>
    <row r="383" spans="16:16" ht="12">
      <c r="P383" s="100"/>
    </row>
    <row r="384" spans="16:16" ht="12">
      <c r="P384" s="100"/>
    </row>
    <row r="385" spans="16:16" ht="12">
      <c r="P385" s="100"/>
    </row>
    <row r="386" spans="16:16" ht="12">
      <c r="P386" s="100"/>
    </row>
    <row r="387" spans="16:16" ht="12">
      <c r="P387" s="100"/>
    </row>
    <row r="388" spans="16:16" ht="12">
      <c r="P388" s="100"/>
    </row>
    <row r="389" spans="16:16" ht="12">
      <c r="P389" s="100"/>
    </row>
    <row r="390" spans="16:16" ht="12">
      <c r="P390" s="100"/>
    </row>
    <row r="391" spans="16:16" ht="12">
      <c r="P391" s="100"/>
    </row>
    <row r="392" spans="16:16" ht="12">
      <c r="P392" s="100"/>
    </row>
    <row r="393" spans="16:16" ht="12">
      <c r="P393" s="100"/>
    </row>
    <row r="394" spans="16:16" ht="12">
      <c r="P394" s="100"/>
    </row>
    <row r="395" spans="16:16" ht="12">
      <c r="P395" s="100"/>
    </row>
    <row r="396" spans="16:16" ht="12">
      <c r="P396" s="100"/>
    </row>
    <row r="397" spans="16:16" ht="12">
      <c r="P397" s="100"/>
    </row>
    <row r="398" spans="16:16" ht="12">
      <c r="P398" s="100"/>
    </row>
    <row r="399" spans="16:16" ht="12">
      <c r="P399" s="100"/>
    </row>
    <row r="400" spans="16:16" ht="12">
      <c r="P400" s="100"/>
    </row>
    <row r="401" spans="16:16" ht="12">
      <c r="P401" s="100"/>
    </row>
    <row r="402" spans="16:16" ht="12">
      <c r="P402" s="100"/>
    </row>
    <row r="403" spans="16:16" ht="12">
      <c r="P403" s="100"/>
    </row>
    <row r="404" spans="16:16" ht="12">
      <c r="P404" s="100"/>
    </row>
    <row r="405" spans="16:16" ht="12">
      <c r="P405" s="100"/>
    </row>
    <row r="406" spans="16:16" ht="12">
      <c r="P406" s="100"/>
    </row>
    <row r="407" spans="16:16" ht="12">
      <c r="P407" s="100"/>
    </row>
    <row r="408" spans="16:16" ht="12">
      <c r="P408" s="100"/>
    </row>
    <row r="409" spans="16:16" ht="12">
      <c r="P409" s="100"/>
    </row>
    <row r="410" spans="16:16" ht="12">
      <c r="P410" s="100"/>
    </row>
    <row r="411" spans="16:16" ht="12">
      <c r="P411" s="100"/>
    </row>
    <row r="412" spans="16:16" ht="12">
      <c r="P412" s="100"/>
    </row>
    <row r="413" spans="16:16" ht="12">
      <c r="P413" s="100"/>
    </row>
    <row r="414" spans="16:16" ht="12">
      <c r="P414" s="100"/>
    </row>
    <row r="415" spans="16:16" ht="12">
      <c r="P415" s="100"/>
    </row>
    <row r="416" spans="16:16" ht="12">
      <c r="P416" s="100"/>
    </row>
    <row r="417" spans="16:16" ht="12">
      <c r="P417" s="100"/>
    </row>
    <row r="418" spans="16:16" ht="12">
      <c r="P418" s="100"/>
    </row>
    <row r="419" spans="16:16" ht="12">
      <c r="P419" s="100"/>
    </row>
    <row r="420" spans="16:16" ht="12">
      <c r="P420" s="100"/>
    </row>
    <row r="421" spans="16:16" ht="12">
      <c r="P421" s="100"/>
    </row>
    <row r="422" spans="16:16" ht="12">
      <c r="P422" s="100"/>
    </row>
    <row r="423" spans="16:16" ht="12">
      <c r="P423" s="100"/>
    </row>
    <row r="424" spans="16:16" ht="12">
      <c r="P424" s="100"/>
    </row>
    <row r="425" spans="16:16" ht="12">
      <c r="P425" s="100"/>
    </row>
    <row r="426" spans="16:16" ht="12">
      <c r="P426" s="100"/>
    </row>
    <row r="427" spans="16:16" ht="12">
      <c r="P427" s="100"/>
    </row>
    <row r="428" spans="16:16" ht="12">
      <c r="P428" s="100"/>
    </row>
    <row r="429" spans="16:16" ht="12">
      <c r="P429" s="100"/>
    </row>
    <row r="430" spans="16:16" ht="12">
      <c r="P430" s="100"/>
    </row>
    <row r="431" spans="16:16" ht="12">
      <c r="P431" s="100"/>
    </row>
    <row r="432" spans="16:16" ht="12">
      <c r="P432" s="100"/>
    </row>
    <row r="433" spans="16:16" ht="12">
      <c r="P433" s="100"/>
    </row>
    <row r="434" spans="16:16" ht="12">
      <c r="P434" s="100"/>
    </row>
    <row r="435" spans="16:16" ht="12">
      <c r="P435" s="100"/>
    </row>
    <row r="436" spans="16:16" ht="12">
      <c r="P436" s="100"/>
    </row>
    <row r="437" spans="16:16" ht="12">
      <c r="P437" s="100"/>
    </row>
    <row r="438" spans="16:16" ht="12">
      <c r="P438" s="100"/>
    </row>
    <row r="439" spans="16:16" ht="12">
      <c r="P439" s="100"/>
    </row>
    <row r="440" spans="16:16" ht="12">
      <c r="P440" s="100"/>
    </row>
    <row r="441" spans="16:16" ht="12">
      <c r="P441" s="100"/>
    </row>
    <row r="442" spans="16:16" ht="12">
      <c r="P442" s="100"/>
    </row>
    <row r="443" spans="16:16" ht="12">
      <c r="P443" s="100"/>
    </row>
    <row r="444" spans="16:16" ht="12">
      <c r="P444" s="100"/>
    </row>
    <row r="445" spans="16:16" ht="12">
      <c r="P445" s="100"/>
    </row>
    <row r="446" spans="16:16" ht="12">
      <c r="P446" s="100"/>
    </row>
    <row r="447" spans="16:16" ht="12">
      <c r="P447" s="100"/>
    </row>
    <row r="448" spans="16:16" ht="12">
      <c r="P448" s="100"/>
    </row>
    <row r="449" spans="16:16" ht="12">
      <c r="P449" s="100"/>
    </row>
    <row r="450" spans="16:16" ht="12">
      <c r="P450" s="100"/>
    </row>
    <row r="451" spans="16:16" ht="12">
      <c r="P451" s="100"/>
    </row>
    <row r="452" spans="16:16" ht="12">
      <c r="P452" s="100"/>
    </row>
    <row r="453" spans="16:16" ht="12">
      <c r="P453" s="100"/>
    </row>
    <row r="454" spans="16:16" ht="12">
      <c r="P454" s="100"/>
    </row>
    <row r="455" spans="16:16" ht="12">
      <c r="P455" s="100"/>
    </row>
    <row r="456" spans="16:16" ht="12">
      <c r="P456" s="100"/>
    </row>
    <row r="457" spans="16:16" ht="12">
      <c r="P457" s="100"/>
    </row>
    <row r="458" spans="16:16" ht="12">
      <c r="P458" s="100"/>
    </row>
    <row r="459" spans="16:16" ht="12">
      <c r="P459" s="100"/>
    </row>
    <row r="460" spans="16:16" ht="12">
      <c r="P460" s="100"/>
    </row>
    <row r="461" spans="16:16" ht="12">
      <c r="P461" s="100"/>
    </row>
    <row r="462" spans="16:16" ht="12">
      <c r="P462" s="100"/>
    </row>
    <row r="463" spans="16:16" ht="12">
      <c r="P463" s="100"/>
    </row>
    <row r="464" spans="16:16" ht="12">
      <c r="P464" s="100"/>
    </row>
    <row r="465" spans="16:16" ht="12">
      <c r="P465" s="100"/>
    </row>
    <row r="466" spans="16:16" ht="12">
      <c r="P466" s="100"/>
    </row>
    <row r="467" spans="16:16" ht="12">
      <c r="P467" s="100"/>
    </row>
    <row r="468" spans="16:16" ht="12">
      <c r="P468" s="100"/>
    </row>
    <row r="469" spans="16:16" ht="12">
      <c r="P469" s="100"/>
    </row>
    <row r="470" spans="16:16" ht="12">
      <c r="P470" s="100"/>
    </row>
    <row r="471" spans="16:16" ht="12">
      <c r="P471" s="100"/>
    </row>
    <row r="472" spans="16:16" ht="12">
      <c r="P472" s="100"/>
    </row>
    <row r="473" spans="16:16" ht="12">
      <c r="P473" s="100"/>
    </row>
    <row r="474" spans="16:16" ht="12">
      <c r="P474" s="100"/>
    </row>
    <row r="475" spans="16:16" ht="12">
      <c r="P475" s="100"/>
    </row>
    <row r="476" spans="16:16" ht="12">
      <c r="P476" s="100"/>
    </row>
    <row r="477" spans="16:16" ht="12">
      <c r="P477" s="100"/>
    </row>
    <row r="478" spans="16:16" ht="12">
      <c r="P478" s="100"/>
    </row>
    <row r="479" spans="16:16" ht="12">
      <c r="P479" s="100"/>
    </row>
    <row r="480" spans="16:16" ht="12">
      <c r="P480" s="100"/>
    </row>
    <row r="481" spans="16:16" ht="12">
      <c r="P481" s="100"/>
    </row>
    <row r="482" spans="16:16" ht="12">
      <c r="P482" s="100"/>
    </row>
    <row r="483" spans="16:16" ht="12">
      <c r="P483" s="100"/>
    </row>
    <row r="484" spans="16:16" ht="12">
      <c r="P484" s="100"/>
    </row>
    <row r="485" spans="16:16" ht="12">
      <c r="P485" s="100"/>
    </row>
    <row r="486" spans="16:16" ht="12">
      <c r="P486" s="100"/>
    </row>
    <row r="487" spans="16:16" ht="12">
      <c r="P487" s="100"/>
    </row>
    <row r="488" spans="16:16" ht="12">
      <c r="P488" s="100"/>
    </row>
    <row r="489" spans="16:16" ht="12">
      <c r="P489" s="100"/>
    </row>
    <row r="490" spans="16:16" ht="12">
      <c r="P490" s="100"/>
    </row>
    <row r="491" spans="16:16" ht="12">
      <c r="P491" s="100"/>
    </row>
    <row r="492" spans="16:16" ht="12">
      <c r="P492" s="100"/>
    </row>
    <row r="493" spans="16:16" ht="12">
      <c r="P493" s="100"/>
    </row>
    <row r="494" spans="16:16" ht="12">
      <c r="P494" s="100"/>
    </row>
    <row r="495" spans="16:16" ht="12">
      <c r="P495" s="100"/>
    </row>
    <row r="496" spans="16:16" ht="12">
      <c r="P496" s="100"/>
    </row>
    <row r="497" spans="16:16" ht="12">
      <c r="P497" s="100"/>
    </row>
    <row r="498" spans="16:16" ht="12">
      <c r="P498" s="100"/>
    </row>
    <row r="499" spans="16:16" ht="12">
      <c r="P499" s="100"/>
    </row>
    <row r="500" spans="16:16" ht="12">
      <c r="P500" s="100"/>
    </row>
    <row r="501" spans="16:16" ht="12">
      <c r="P501" s="100"/>
    </row>
    <row r="502" spans="16:16" ht="12">
      <c r="P502" s="100"/>
    </row>
    <row r="503" spans="16:16" ht="12">
      <c r="P503" s="100"/>
    </row>
    <row r="504" spans="16:16" ht="12">
      <c r="P504" s="100"/>
    </row>
    <row r="505" spans="16:16" ht="12">
      <c r="P505" s="100"/>
    </row>
    <row r="506" spans="16:16" ht="12">
      <c r="P506" s="100"/>
    </row>
    <row r="507" spans="16:16" ht="12">
      <c r="P507" s="100"/>
    </row>
    <row r="508" spans="16:16" ht="12">
      <c r="P508" s="100"/>
    </row>
    <row r="509" spans="16:16" ht="12">
      <c r="P509" s="100"/>
    </row>
    <row r="510" spans="16:16" ht="12">
      <c r="P510" s="100"/>
    </row>
    <row r="511" spans="16:16" ht="12">
      <c r="P511" s="100"/>
    </row>
    <row r="512" spans="16:16" ht="12">
      <c r="P512" s="100"/>
    </row>
    <row r="513" spans="16:16" ht="12">
      <c r="P513" s="100"/>
    </row>
    <row r="514" spans="16:16" ht="12">
      <c r="P514" s="100"/>
    </row>
    <row r="515" spans="16:16" ht="12">
      <c r="P515" s="100"/>
    </row>
    <row r="516" spans="16:16" ht="12">
      <c r="P516" s="100"/>
    </row>
    <row r="517" spans="16:16" ht="12">
      <c r="P517" s="100"/>
    </row>
    <row r="518" spans="16:16" ht="12">
      <c r="P518" s="100"/>
    </row>
    <row r="519" spans="16:16" ht="12">
      <c r="P519" s="100"/>
    </row>
    <row r="520" spans="16:16" ht="12">
      <c r="P520" s="100"/>
    </row>
    <row r="521" spans="16:16" ht="12">
      <c r="P521" s="100"/>
    </row>
    <row r="522" spans="16:16" ht="12">
      <c r="P522" s="100"/>
    </row>
    <row r="523" spans="16:16" ht="12">
      <c r="P523" s="100"/>
    </row>
    <row r="524" spans="16:16" ht="12">
      <c r="P524" s="100"/>
    </row>
    <row r="525" spans="16:16" ht="12">
      <c r="P525" s="100"/>
    </row>
    <row r="526" spans="16:16" ht="12">
      <c r="P526" s="100"/>
    </row>
    <row r="527" spans="16:16" ht="12">
      <c r="P527" s="100"/>
    </row>
    <row r="528" spans="16:16" ht="12">
      <c r="P528" s="100"/>
    </row>
    <row r="529" spans="16:16" ht="12">
      <c r="P529" s="100"/>
    </row>
    <row r="530" spans="16:16" ht="12">
      <c r="P530" s="100"/>
    </row>
    <row r="531" spans="16:16" ht="12">
      <c r="P531" s="100"/>
    </row>
    <row r="532" spans="16:16" ht="12">
      <c r="P532" s="100"/>
    </row>
    <row r="533" spans="16:16" ht="12">
      <c r="P533" s="100"/>
    </row>
    <row r="534" spans="16:16" ht="12">
      <c r="P534" s="100"/>
    </row>
    <row r="535" spans="16:16" ht="12">
      <c r="P535" s="100"/>
    </row>
    <row r="536" spans="16:16" ht="12">
      <c r="P536" s="100"/>
    </row>
    <row r="537" spans="16:16" ht="12">
      <c r="P537" s="100"/>
    </row>
    <row r="538" spans="16:16" ht="12">
      <c r="P538" s="100"/>
    </row>
    <row r="539" spans="16:16" ht="12">
      <c r="P539" s="100"/>
    </row>
    <row r="540" spans="16:16" ht="12">
      <c r="P540" s="100"/>
    </row>
    <row r="541" spans="16:16" ht="12">
      <c r="P541" s="100"/>
    </row>
    <row r="542" spans="16:16" ht="12">
      <c r="P542" s="100"/>
    </row>
    <row r="543" spans="16:16" ht="12">
      <c r="P543" s="100"/>
    </row>
    <row r="544" spans="16:16" ht="12">
      <c r="P544" s="100"/>
    </row>
    <row r="545" spans="16:16" ht="12">
      <c r="P545" s="100"/>
    </row>
    <row r="546" spans="16:16" ht="12">
      <c r="P546" s="100"/>
    </row>
    <row r="547" spans="16:16" ht="12">
      <c r="P547" s="100"/>
    </row>
    <row r="548" spans="16:16" ht="12">
      <c r="P548" s="100"/>
    </row>
    <row r="549" spans="16:16" ht="12">
      <c r="P549" s="100"/>
    </row>
    <row r="550" spans="16:16" ht="12">
      <c r="P550" s="100"/>
    </row>
    <row r="551" spans="16:16" ht="12">
      <c r="P551" s="100"/>
    </row>
    <row r="552" spans="16:16" ht="12">
      <c r="P552" s="100"/>
    </row>
    <row r="553" spans="16:16" ht="12">
      <c r="P553" s="100"/>
    </row>
    <row r="554" spans="16:16" ht="12">
      <c r="P554" s="100"/>
    </row>
    <row r="555" spans="16:16" ht="12">
      <c r="P555" s="100"/>
    </row>
    <row r="556" spans="16:16" ht="12">
      <c r="P556" s="100"/>
    </row>
    <row r="557" spans="16:16" ht="12">
      <c r="P557" s="100"/>
    </row>
    <row r="558" spans="16:16" ht="12">
      <c r="P558" s="100"/>
    </row>
    <row r="559" spans="16:16" ht="12">
      <c r="P559" s="100"/>
    </row>
    <row r="560" spans="16:16" ht="12">
      <c r="P560" s="100"/>
    </row>
    <row r="561" spans="16:16" ht="12">
      <c r="P561" s="100"/>
    </row>
    <row r="562" spans="16:16" ht="12">
      <c r="P562" s="100"/>
    </row>
    <row r="563" spans="16:16" ht="12">
      <c r="P563" s="100"/>
    </row>
    <row r="564" spans="16:16" ht="12">
      <c r="P564" s="100"/>
    </row>
    <row r="565" spans="16:16" ht="12">
      <c r="P565" s="100"/>
    </row>
    <row r="566" spans="16:16" ht="12">
      <c r="P566" s="100"/>
    </row>
    <row r="567" spans="16:16" ht="12">
      <c r="P567" s="100"/>
    </row>
    <row r="568" spans="16:16" ht="12">
      <c r="P568" s="100"/>
    </row>
    <row r="569" spans="16:16" ht="12">
      <c r="P569" s="100"/>
    </row>
    <row r="570" spans="16:16" ht="12">
      <c r="P570" s="100"/>
    </row>
    <row r="571" spans="16:16" ht="12">
      <c r="P571" s="100"/>
    </row>
    <row r="572" spans="16:16" ht="12">
      <c r="P572" s="100"/>
    </row>
    <row r="573" spans="16:16" ht="12">
      <c r="P573" s="100"/>
    </row>
    <row r="574" spans="16:16" ht="12">
      <c r="P574" s="100"/>
    </row>
    <row r="575" spans="16:16" ht="12">
      <c r="P575" s="100"/>
    </row>
    <row r="576" spans="16:16" ht="12">
      <c r="P576" s="100"/>
    </row>
    <row r="577" spans="16:16" ht="12">
      <c r="P577" s="100"/>
    </row>
    <row r="578" spans="16:16" ht="12">
      <c r="P578" s="100"/>
    </row>
    <row r="579" spans="16:16" ht="12">
      <c r="P579" s="100"/>
    </row>
    <row r="580" spans="16:16" ht="12">
      <c r="P580" s="100"/>
    </row>
    <row r="581" spans="16:16" ht="12">
      <c r="P581" s="100"/>
    </row>
    <row r="582" spans="16:16" ht="12">
      <c r="P582" s="100"/>
    </row>
    <row r="583" spans="16:16" ht="12">
      <c r="P583" s="100"/>
    </row>
    <row r="584" spans="16:16" ht="12">
      <c r="P584" s="100"/>
    </row>
    <row r="585" spans="16:16" ht="12">
      <c r="P585" s="100"/>
    </row>
    <row r="586" spans="16:16" ht="12">
      <c r="P586" s="100"/>
    </row>
    <row r="587" spans="16:16" ht="12">
      <c r="P587" s="100"/>
    </row>
    <row r="588" spans="16:16" ht="12">
      <c r="P588" s="100"/>
    </row>
    <row r="589" spans="16:16" ht="12">
      <c r="P589" s="100"/>
    </row>
    <row r="590" spans="16:16" ht="12">
      <c r="P590" s="100"/>
    </row>
    <row r="591" spans="16:16" ht="12">
      <c r="P591" s="100"/>
    </row>
    <row r="592" spans="16:16" ht="12">
      <c r="P592" s="100"/>
    </row>
    <row r="593" spans="16:16" ht="12">
      <c r="P593" s="100"/>
    </row>
    <row r="594" spans="16:16" ht="12">
      <c r="P594" s="100"/>
    </row>
    <row r="595" spans="16:16" ht="12">
      <c r="P595" s="100"/>
    </row>
    <row r="596" spans="16:16" ht="12">
      <c r="P596" s="100"/>
    </row>
    <row r="597" spans="16:16" ht="12">
      <c r="P597" s="100"/>
    </row>
    <row r="598" spans="16:16" ht="12">
      <c r="P598" s="100"/>
    </row>
    <row r="599" spans="16:16" ht="12">
      <c r="P599" s="100"/>
    </row>
    <row r="600" spans="16:16" ht="12">
      <c r="P600" s="100"/>
    </row>
    <row r="601" spans="16:16" ht="12">
      <c r="P601" s="100"/>
    </row>
    <row r="602" spans="16:16" ht="12">
      <c r="P602" s="100"/>
    </row>
    <row r="603" spans="16:16" ht="12">
      <c r="P603" s="100"/>
    </row>
    <row r="604" spans="16:16" ht="12">
      <c r="P604" s="100"/>
    </row>
    <row r="605" spans="16:16" ht="12">
      <c r="P605" s="100"/>
    </row>
    <row r="606" spans="16:16" ht="12">
      <c r="P606" s="100"/>
    </row>
    <row r="607" spans="16:16" ht="12">
      <c r="P607" s="100"/>
    </row>
    <row r="608" spans="16:16" ht="12">
      <c r="P608" s="100"/>
    </row>
    <row r="609" spans="16:16" ht="12">
      <c r="P609" s="100"/>
    </row>
    <row r="610" spans="16:16" ht="12">
      <c r="P610" s="100"/>
    </row>
    <row r="611" spans="16:16" ht="12">
      <c r="P611" s="100"/>
    </row>
    <row r="612" spans="16:16" ht="12">
      <c r="P612" s="100"/>
    </row>
    <row r="613" spans="16:16" ht="12">
      <c r="P613" s="100"/>
    </row>
    <row r="614" spans="16:16" ht="12">
      <c r="P614" s="100"/>
    </row>
    <row r="615" spans="16:16" ht="12">
      <c r="P615" s="100"/>
    </row>
    <row r="616" spans="16:16" ht="12">
      <c r="P616" s="100"/>
    </row>
    <row r="617" spans="16:16" ht="12">
      <c r="P617" s="100"/>
    </row>
    <row r="618" spans="16:16" ht="12">
      <c r="P618" s="100"/>
    </row>
    <row r="619" spans="16:16" ht="12">
      <c r="P619" s="100"/>
    </row>
    <row r="620" spans="16:16" ht="12">
      <c r="P620" s="100"/>
    </row>
    <row r="621" spans="16:16" ht="12">
      <c r="P621" s="100"/>
    </row>
    <row r="622" spans="16:16" ht="12">
      <c r="P622" s="100"/>
    </row>
    <row r="623" spans="16:16" ht="12">
      <c r="P623" s="100"/>
    </row>
    <row r="624" spans="16:16" ht="12">
      <c r="P624" s="100"/>
    </row>
    <row r="625" spans="16:16" ht="12">
      <c r="P625" s="100"/>
    </row>
    <row r="626" spans="16:16" ht="12">
      <c r="P626" s="100"/>
    </row>
    <row r="627" spans="16:16" ht="12">
      <c r="P627" s="100"/>
    </row>
    <row r="628" spans="16:16" ht="12">
      <c r="P628" s="100"/>
    </row>
    <row r="629" spans="16:16" ht="12">
      <c r="P629" s="100"/>
    </row>
    <row r="630" spans="16:16" ht="12">
      <c r="P630" s="100"/>
    </row>
    <row r="631" spans="16:16" ht="12">
      <c r="P631" s="100"/>
    </row>
    <row r="632" spans="16:16" ht="12">
      <c r="P632" s="100"/>
    </row>
    <row r="633" spans="16:16" ht="12">
      <c r="P633" s="100"/>
    </row>
    <row r="634" spans="16:16" ht="12">
      <c r="P634" s="100"/>
    </row>
    <row r="635" spans="16:16" ht="12">
      <c r="P635" s="100"/>
    </row>
    <row r="636" spans="16:16" ht="12">
      <c r="P636" s="100"/>
    </row>
    <row r="637" spans="16:16" ht="12">
      <c r="P637" s="100"/>
    </row>
    <row r="638" spans="16:16" ht="12">
      <c r="P638" s="100"/>
    </row>
    <row r="639" spans="16:16" ht="12">
      <c r="P639" s="100"/>
    </row>
    <row r="640" spans="16:16" ht="12">
      <c r="P640" s="100"/>
    </row>
    <row r="641" spans="16:16" ht="12">
      <c r="P641" s="100"/>
    </row>
    <row r="642" spans="16:16" ht="12">
      <c r="P642" s="100"/>
    </row>
    <row r="643" spans="16:16" ht="12">
      <c r="P643" s="100"/>
    </row>
    <row r="644" spans="16:16" ht="12">
      <c r="P644" s="100"/>
    </row>
    <row r="645" spans="16:16" ht="12">
      <c r="P645" s="100"/>
    </row>
    <row r="646" spans="16:16" ht="12">
      <c r="P646" s="100"/>
    </row>
    <row r="647" spans="16:16" ht="12">
      <c r="P647" s="100"/>
    </row>
    <row r="648" spans="16:16" ht="12">
      <c r="P648" s="100"/>
    </row>
    <row r="649" spans="16:16" ht="12">
      <c r="P649" s="100"/>
    </row>
    <row r="650" spans="16:16" ht="12">
      <c r="P650" s="100"/>
    </row>
    <row r="651" spans="16:16" ht="12">
      <c r="P651" s="100"/>
    </row>
    <row r="652" spans="16:16" ht="12">
      <c r="P652" s="100"/>
    </row>
    <row r="653" spans="16:16" ht="12">
      <c r="P653" s="100"/>
    </row>
    <row r="654" spans="16:16" ht="12">
      <c r="P654" s="100"/>
    </row>
    <row r="655" spans="16:16" ht="12">
      <c r="P655" s="100"/>
    </row>
    <row r="656" spans="16:16" ht="12">
      <c r="P656" s="100"/>
    </row>
    <row r="657" spans="16:16" ht="12">
      <c r="P657" s="100"/>
    </row>
    <row r="658" spans="16:16" ht="12">
      <c r="P658" s="100"/>
    </row>
    <row r="659" spans="16:16" ht="12">
      <c r="P659" s="100"/>
    </row>
    <row r="660" spans="16:16" ht="12">
      <c r="P660" s="100"/>
    </row>
    <row r="661" spans="16:16" ht="12">
      <c r="P661" s="100"/>
    </row>
    <row r="662" spans="16:16" ht="12">
      <c r="P662" s="100"/>
    </row>
    <row r="663" spans="16:16" ht="12">
      <c r="P663" s="100"/>
    </row>
    <row r="664" spans="16:16" ht="12">
      <c r="P664" s="100"/>
    </row>
    <row r="665" spans="16:16" ht="12">
      <c r="P665" s="100"/>
    </row>
    <row r="666" spans="16:16" ht="12">
      <c r="P666" s="100"/>
    </row>
    <row r="667" spans="16:16" ht="12">
      <c r="P667" s="100"/>
    </row>
    <row r="668" spans="16:16" ht="12">
      <c r="P668" s="100"/>
    </row>
    <row r="669" spans="16:16" ht="12">
      <c r="P669" s="100"/>
    </row>
    <row r="670" spans="16:16" ht="12">
      <c r="P670" s="100"/>
    </row>
    <row r="671" spans="16:16" ht="12">
      <c r="P671" s="100"/>
    </row>
    <row r="672" spans="16:16" ht="12">
      <c r="P672" s="100"/>
    </row>
    <row r="673" spans="16:16" ht="12">
      <c r="P673" s="100"/>
    </row>
    <row r="674" spans="16:16" ht="12">
      <c r="P674" s="100"/>
    </row>
    <row r="675" spans="16:16" ht="12">
      <c r="P675" s="100"/>
    </row>
    <row r="676" spans="16:16" ht="12">
      <c r="P676" s="100"/>
    </row>
    <row r="677" spans="16:16" ht="12">
      <c r="P677" s="100"/>
    </row>
    <row r="678" spans="16:16" ht="12">
      <c r="P678" s="100"/>
    </row>
    <row r="679" spans="16:16" ht="12">
      <c r="P679" s="100"/>
    </row>
    <row r="680" spans="16:16" ht="12">
      <c r="P680" s="100"/>
    </row>
    <row r="681" spans="16:16" ht="12">
      <c r="P681" s="100"/>
    </row>
    <row r="682" spans="16:16" ht="12">
      <c r="P682" s="100"/>
    </row>
    <row r="683" spans="16:16" ht="12">
      <c r="P683" s="100"/>
    </row>
    <row r="684" spans="16:16" ht="12">
      <c r="P684" s="100"/>
    </row>
    <row r="685" spans="16:16" ht="12">
      <c r="P685" s="100"/>
    </row>
    <row r="686" spans="16:16" ht="12">
      <c r="P686" s="100"/>
    </row>
    <row r="687" spans="16:16" ht="12">
      <c r="P687" s="100"/>
    </row>
    <row r="688" spans="16:16" ht="12">
      <c r="P688" s="100"/>
    </row>
    <row r="689" spans="16:16" ht="12">
      <c r="P689" s="100"/>
    </row>
    <row r="690" spans="16:16" ht="12">
      <c r="P690" s="100"/>
    </row>
    <row r="691" spans="16:16" ht="12">
      <c r="P691" s="100"/>
    </row>
    <row r="692" spans="16:16" ht="12">
      <c r="P692" s="100"/>
    </row>
    <row r="693" spans="16:16" ht="12">
      <c r="P693" s="100"/>
    </row>
    <row r="694" spans="16:16" ht="12">
      <c r="P694" s="100"/>
    </row>
    <row r="695" spans="16:16" ht="12">
      <c r="P695" s="100"/>
    </row>
    <row r="696" spans="16:16" ht="12">
      <c r="P696" s="100"/>
    </row>
    <row r="697" spans="16:16" ht="12">
      <c r="P697" s="100"/>
    </row>
    <row r="698" spans="16:16" ht="12">
      <c r="P698" s="100"/>
    </row>
    <row r="699" spans="16:16" ht="12">
      <c r="P699" s="100"/>
    </row>
    <row r="700" spans="16:16" ht="12">
      <c r="P700" s="100"/>
    </row>
    <row r="701" spans="16:16" ht="12">
      <c r="P701" s="100"/>
    </row>
    <row r="702" spans="16:16" ht="12">
      <c r="P702" s="100"/>
    </row>
    <row r="703" spans="16:16" ht="12">
      <c r="P703" s="100"/>
    </row>
    <row r="704" spans="16:16" ht="12">
      <c r="P704" s="100"/>
    </row>
    <row r="705" spans="16:16" ht="12">
      <c r="P705" s="100"/>
    </row>
    <row r="706" spans="16:16" ht="12">
      <c r="P706" s="100"/>
    </row>
    <row r="707" spans="16:16" ht="12">
      <c r="P707" s="100"/>
    </row>
    <row r="708" spans="16:16" ht="12">
      <c r="P708" s="100"/>
    </row>
    <row r="709" spans="16:16" ht="12">
      <c r="P709" s="100"/>
    </row>
    <row r="710" spans="16:16" ht="12">
      <c r="P710" s="100"/>
    </row>
    <row r="711" spans="16:16" ht="12">
      <c r="P711" s="100"/>
    </row>
    <row r="712" spans="16:16" ht="12">
      <c r="P712" s="100"/>
    </row>
    <row r="713" spans="16:16" ht="12">
      <c r="P713" s="100"/>
    </row>
    <row r="714" spans="16:16" ht="12">
      <c r="P714" s="100"/>
    </row>
    <row r="715" spans="16:16" ht="12">
      <c r="P715" s="100"/>
    </row>
    <row r="716" spans="16:16" ht="12">
      <c r="P716" s="100"/>
    </row>
    <row r="717" spans="16:16" ht="12">
      <c r="P717" s="100"/>
    </row>
    <row r="718" spans="16:16" ht="12">
      <c r="P718" s="100"/>
    </row>
    <row r="719" spans="16:16" ht="12">
      <c r="P719" s="100"/>
    </row>
    <row r="720" spans="16:16" ht="12">
      <c r="P720" s="100"/>
    </row>
    <row r="721" spans="16:16" ht="12">
      <c r="P721" s="100"/>
    </row>
    <row r="722" spans="16:16" ht="12">
      <c r="P722" s="100"/>
    </row>
    <row r="723" spans="16:16" ht="12">
      <c r="P723" s="100"/>
    </row>
    <row r="724" spans="16:16" ht="12">
      <c r="P724" s="100"/>
    </row>
    <row r="725" spans="16:16" ht="12">
      <c r="P725" s="100"/>
    </row>
    <row r="726" spans="16:16" ht="12">
      <c r="P726" s="100"/>
    </row>
    <row r="727" spans="16:16" ht="12">
      <c r="P727" s="100"/>
    </row>
    <row r="728" spans="16:16" ht="12">
      <c r="P728" s="100"/>
    </row>
    <row r="729" spans="16:16" ht="12">
      <c r="P729" s="100"/>
    </row>
    <row r="730" spans="16:16" ht="12">
      <c r="P730" s="100"/>
    </row>
    <row r="731" spans="16:16" ht="12">
      <c r="P731" s="100"/>
    </row>
    <row r="732" spans="16:16" ht="12">
      <c r="P732" s="100"/>
    </row>
    <row r="733" spans="16:16" ht="12">
      <c r="P733" s="100"/>
    </row>
    <row r="734" spans="16:16" ht="12">
      <c r="P734" s="100"/>
    </row>
    <row r="735" spans="16:16" ht="12">
      <c r="P735" s="100"/>
    </row>
    <row r="736" spans="16:16" ht="12">
      <c r="P736" s="100"/>
    </row>
    <row r="737" spans="16:16" ht="12">
      <c r="P737" s="100"/>
    </row>
    <row r="738" spans="16:16" ht="12">
      <c r="P738" s="100"/>
    </row>
    <row r="739" spans="16:16" ht="12">
      <c r="P739" s="100"/>
    </row>
    <row r="740" spans="16:16" ht="12">
      <c r="P740" s="100"/>
    </row>
    <row r="741" spans="16:16" ht="12">
      <c r="P741" s="100"/>
    </row>
    <row r="742" spans="16:16" ht="12">
      <c r="P742" s="100"/>
    </row>
    <row r="743" spans="16:16" ht="12">
      <c r="P743" s="100"/>
    </row>
    <row r="744" spans="16:16" ht="12">
      <c r="P744" s="100"/>
    </row>
    <row r="745" spans="16:16" ht="12">
      <c r="P745" s="100"/>
    </row>
    <row r="746" spans="16:16" ht="12">
      <c r="P746" s="100"/>
    </row>
    <row r="747" spans="16:16" ht="12">
      <c r="P747" s="100"/>
    </row>
    <row r="748" spans="16:16" ht="12">
      <c r="P748" s="100"/>
    </row>
    <row r="749" spans="16:16" ht="12">
      <c r="P749" s="100"/>
    </row>
    <row r="750" spans="16:16" ht="12">
      <c r="P750" s="100"/>
    </row>
    <row r="751" spans="16:16" ht="12">
      <c r="P751" s="100"/>
    </row>
    <row r="752" spans="16:16" ht="12">
      <c r="P752" s="100"/>
    </row>
    <row r="753" spans="16:16" ht="12">
      <c r="P753" s="100"/>
    </row>
    <row r="754" spans="16:16" ht="12">
      <c r="P754" s="100"/>
    </row>
    <row r="755" spans="16:16" ht="12">
      <c r="P755" s="100"/>
    </row>
    <row r="756" spans="16:16" ht="12">
      <c r="P756" s="100"/>
    </row>
    <row r="757" spans="16:16" ht="12">
      <c r="P757" s="100"/>
    </row>
    <row r="758" spans="16:16" ht="12">
      <c r="P758" s="100"/>
    </row>
    <row r="759" spans="16:16" ht="12">
      <c r="P759" s="100"/>
    </row>
    <row r="760" spans="16:16" ht="12">
      <c r="P760" s="100"/>
    </row>
    <row r="761" spans="16:16" ht="12">
      <c r="P761" s="100"/>
    </row>
    <row r="762" spans="16:16" ht="12">
      <c r="P762" s="100"/>
    </row>
    <row r="763" spans="16:16" ht="12">
      <c r="P763" s="100"/>
    </row>
    <row r="764" spans="16:16" ht="12">
      <c r="P764" s="100"/>
    </row>
    <row r="765" spans="16:16" ht="12">
      <c r="P765" s="100"/>
    </row>
    <row r="766" spans="16:16" ht="12">
      <c r="P766" s="100"/>
    </row>
    <row r="767" spans="16:16" ht="12">
      <c r="P767" s="100"/>
    </row>
    <row r="768" spans="16:16" ht="12">
      <c r="P768" s="100"/>
    </row>
    <row r="769" spans="16:16" ht="12">
      <c r="P769" s="100"/>
    </row>
    <row r="770" spans="16:16" ht="12">
      <c r="P770" s="100"/>
    </row>
    <row r="771" spans="16:16" ht="12">
      <c r="P771" s="100"/>
    </row>
    <row r="772" spans="16:16" ht="12">
      <c r="P772" s="100"/>
    </row>
    <row r="773" spans="16:16" ht="12">
      <c r="P773" s="100"/>
    </row>
    <row r="774" spans="16:16" ht="12">
      <c r="P774" s="100"/>
    </row>
    <row r="775" spans="16:16" ht="12">
      <c r="P775" s="100"/>
    </row>
    <row r="776" spans="16:16" ht="12">
      <c r="P776" s="100"/>
    </row>
    <row r="777" spans="16:16" ht="12">
      <c r="P777" s="100"/>
    </row>
    <row r="778" spans="16:16" ht="12">
      <c r="P778" s="100"/>
    </row>
    <row r="779" spans="16:16" ht="12">
      <c r="P779" s="100"/>
    </row>
    <row r="780" spans="16:16" ht="12">
      <c r="P780" s="100"/>
    </row>
    <row r="781" spans="16:16" ht="12">
      <c r="P781" s="100"/>
    </row>
    <row r="782" spans="16:16" ht="12">
      <c r="P782" s="100"/>
    </row>
    <row r="783" spans="16:16" ht="12">
      <c r="P783" s="100"/>
    </row>
    <row r="784" spans="16:16" ht="12">
      <c r="P784" s="100"/>
    </row>
    <row r="785" spans="16:16" ht="12">
      <c r="P785" s="100"/>
    </row>
    <row r="786" spans="16:16" ht="12">
      <c r="P786" s="100"/>
    </row>
    <row r="787" spans="16:16" ht="12">
      <c r="P787" s="100"/>
    </row>
    <row r="788" spans="16:16" ht="12">
      <c r="P788" s="100"/>
    </row>
    <row r="789" spans="16:16" ht="12">
      <c r="P789" s="100"/>
    </row>
    <row r="790" spans="16:16" ht="12">
      <c r="P790" s="100"/>
    </row>
    <row r="791" spans="16:16" ht="12">
      <c r="P791" s="100"/>
    </row>
    <row r="792" spans="16:16" ht="12">
      <c r="P792" s="100"/>
    </row>
    <row r="793" spans="16:16" ht="12">
      <c r="P793" s="100"/>
    </row>
    <row r="794" spans="16:16" ht="12">
      <c r="P794" s="100"/>
    </row>
    <row r="795" spans="16:16" ht="12">
      <c r="P795" s="100"/>
    </row>
    <row r="796" spans="16:16" ht="12">
      <c r="P796" s="100"/>
    </row>
    <row r="797" spans="16:16" ht="12">
      <c r="P797" s="100"/>
    </row>
    <row r="798" spans="16:16" ht="12">
      <c r="P798" s="100"/>
    </row>
    <row r="799" spans="16:16" ht="12">
      <c r="P799" s="100"/>
    </row>
    <row r="800" spans="16:16" ht="12">
      <c r="P800" s="100"/>
    </row>
    <row r="801" spans="16:16" ht="12">
      <c r="P801" s="100"/>
    </row>
    <row r="802" spans="16:16" ht="12">
      <c r="P802" s="100"/>
    </row>
    <row r="803" spans="16:16" ht="12">
      <c r="P803" s="100"/>
    </row>
    <row r="804" spans="16:16" ht="12">
      <c r="P804" s="100"/>
    </row>
    <row r="805" spans="16:16" ht="12">
      <c r="P805" s="100"/>
    </row>
    <row r="806" spans="16:16" ht="12">
      <c r="P806" s="100"/>
    </row>
    <row r="807" spans="16:16" ht="12">
      <c r="P807" s="100"/>
    </row>
    <row r="808" spans="16:16" ht="12">
      <c r="P808" s="100"/>
    </row>
    <row r="809" spans="16:16" ht="12">
      <c r="P809" s="100"/>
    </row>
    <row r="810" spans="16:16" ht="12">
      <c r="P810" s="100"/>
    </row>
    <row r="811" spans="16:16" ht="12">
      <c r="P811" s="100"/>
    </row>
    <row r="812" spans="16:16" ht="12">
      <c r="P812" s="100"/>
    </row>
    <row r="813" spans="16:16" ht="12">
      <c r="P813" s="100"/>
    </row>
    <row r="814" spans="16:16" ht="12">
      <c r="P814" s="100"/>
    </row>
    <row r="815" spans="16:16" ht="12">
      <c r="P815" s="100"/>
    </row>
    <row r="816" spans="16:16" ht="12">
      <c r="P816" s="100"/>
    </row>
    <row r="817" spans="16:16" ht="12">
      <c r="P817" s="100"/>
    </row>
    <row r="818" spans="16:16" ht="12">
      <c r="P818" s="100"/>
    </row>
    <row r="819" spans="16:16" ht="12">
      <c r="P819" s="100"/>
    </row>
    <row r="820" spans="16:16" ht="12">
      <c r="P820" s="100"/>
    </row>
    <row r="821" spans="16:16" ht="12">
      <c r="P821" s="100"/>
    </row>
    <row r="822" spans="16:16" ht="12">
      <c r="P822" s="100"/>
    </row>
    <row r="823" spans="16:16" ht="12">
      <c r="P823" s="100"/>
    </row>
    <row r="824" spans="16:16" ht="12">
      <c r="P824" s="100"/>
    </row>
    <row r="825" spans="16:16" ht="12">
      <c r="P825" s="100"/>
    </row>
    <row r="826" spans="16:16" ht="12">
      <c r="P826" s="100"/>
    </row>
    <row r="827" spans="16:16" ht="12">
      <c r="P827" s="100"/>
    </row>
    <row r="828" spans="16:16" ht="12">
      <c r="P828" s="100"/>
    </row>
    <row r="829" spans="16:16" ht="12">
      <c r="P829" s="100"/>
    </row>
    <row r="830" spans="16:16" ht="12">
      <c r="P830" s="100"/>
    </row>
    <row r="831" spans="16:16" ht="12">
      <c r="P831" s="100"/>
    </row>
    <row r="832" spans="16:16" ht="12">
      <c r="P832" s="100"/>
    </row>
    <row r="833" spans="16:16" ht="12">
      <c r="P833" s="100"/>
    </row>
    <row r="834" spans="16:16" ht="12">
      <c r="P834" s="100"/>
    </row>
    <row r="835" spans="16:16" ht="12">
      <c r="P835" s="100"/>
    </row>
    <row r="836" spans="16:16" ht="12">
      <c r="P836" s="100"/>
    </row>
    <row r="837" spans="16:16" ht="12">
      <c r="P837" s="100"/>
    </row>
    <row r="838" spans="16:16" ht="12">
      <c r="P838" s="100"/>
    </row>
    <row r="839" spans="16:16" ht="12">
      <c r="P839" s="100"/>
    </row>
    <row r="840" spans="16:16" ht="12">
      <c r="P840" s="100"/>
    </row>
    <row r="841" spans="16:16" ht="12">
      <c r="P841" s="100"/>
    </row>
    <row r="842" spans="16:16" ht="12">
      <c r="P842" s="100"/>
    </row>
    <row r="843" spans="16:16" ht="12">
      <c r="P843" s="100"/>
    </row>
    <row r="844" spans="16:16" ht="12">
      <c r="P844" s="100"/>
    </row>
    <row r="845" spans="16:16" ht="12">
      <c r="P845" s="100"/>
    </row>
    <row r="846" spans="16:16" ht="12">
      <c r="P846" s="100"/>
    </row>
    <row r="847" spans="16:16" ht="12">
      <c r="P847" s="100"/>
    </row>
    <row r="848" spans="16:16" ht="12">
      <c r="P848" s="100"/>
    </row>
    <row r="849" spans="16:16" ht="12">
      <c r="P849" s="100"/>
    </row>
    <row r="850" spans="16:16" ht="12">
      <c r="P850" s="100"/>
    </row>
    <row r="851" spans="16:16" ht="12">
      <c r="P851" s="100"/>
    </row>
    <row r="852" spans="16:16" ht="12">
      <c r="P852" s="100"/>
    </row>
    <row r="853" spans="16:16" ht="12">
      <c r="P853" s="100"/>
    </row>
    <row r="854" spans="16:16" ht="12">
      <c r="P854" s="100"/>
    </row>
    <row r="855" spans="16:16" ht="12">
      <c r="P855" s="100"/>
    </row>
    <row r="856" spans="16:16" ht="12">
      <c r="P856" s="100"/>
    </row>
    <row r="857" spans="16:16" ht="12">
      <c r="P857" s="100"/>
    </row>
    <row r="858" spans="16:16" ht="12">
      <c r="P858" s="100"/>
    </row>
    <row r="859" spans="16:16" ht="12">
      <c r="P859" s="100"/>
    </row>
    <row r="860" spans="16:16" ht="12">
      <c r="P860" s="100"/>
    </row>
    <row r="861" spans="16:16" ht="12">
      <c r="P861" s="100"/>
    </row>
    <row r="862" spans="16:16" ht="12">
      <c r="P862" s="100"/>
    </row>
    <row r="863" spans="16:16" ht="12">
      <c r="P863" s="100"/>
    </row>
    <row r="864" spans="16:16" ht="12">
      <c r="P864" s="100"/>
    </row>
    <row r="865" spans="16:16" ht="12">
      <c r="P865" s="100"/>
    </row>
    <row r="866" spans="16:16" ht="12">
      <c r="P866" s="100"/>
    </row>
    <row r="867" spans="16:16" ht="12">
      <c r="P867" s="100"/>
    </row>
    <row r="868" spans="16:16" ht="12">
      <c r="P868" s="100"/>
    </row>
    <row r="869" spans="16:16" ht="12">
      <c r="P869" s="100"/>
    </row>
    <row r="870" spans="16:16" ht="12">
      <c r="P870" s="100"/>
    </row>
    <row r="871" spans="16:16" ht="12">
      <c r="P871" s="100"/>
    </row>
    <row r="872" spans="16:16" ht="12">
      <c r="P872" s="100"/>
    </row>
    <row r="873" spans="16:16" ht="12">
      <c r="P873" s="100"/>
    </row>
    <row r="874" spans="16:16" ht="12">
      <c r="P874" s="100"/>
    </row>
    <row r="875" spans="16:16" ht="12">
      <c r="P875" s="100"/>
    </row>
    <row r="876" spans="16:16" ht="12">
      <c r="P876" s="100"/>
    </row>
    <row r="877" spans="16:16" ht="12">
      <c r="P877" s="100"/>
    </row>
    <row r="878" spans="16:16" ht="12">
      <c r="P878" s="100"/>
    </row>
    <row r="879" spans="16:16" ht="12">
      <c r="P879" s="100"/>
    </row>
    <row r="880" spans="16:16" ht="12">
      <c r="P880" s="100"/>
    </row>
    <row r="881" spans="16:16" ht="12">
      <c r="P881" s="100"/>
    </row>
    <row r="882" spans="16:16" ht="12">
      <c r="P882" s="100"/>
    </row>
    <row r="883" spans="16:16" ht="12">
      <c r="P883" s="100"/>
    </row>
    <row r="884" spans="16:16" ht="12">
      <c r="P884" s="100"/>
    </row>
    <row r="885" spans="16:16" ht="12">
      <c r="P885" s="100"/>
    </row>
    <row r="886" spans="16:16" ht="12">
      <c r="P886" s="100"/>
    </row>
    <row r="887" spans="16:16" ht="12">
      <c r="P887" s="100"/>
    </row>
    <row r="888" spans="16:16" ht="12">
      <c r="P888" s="100"/>
    </row>
    <row r="889" spans="16:16" ht="12">
      <c r="P889" s="100"/>
    </row>
    <row r="890" spans="16:16" ht="12">
      <c r="P890" s="100"/>
    </row>
    <row r="891" spans="16:16" ht="12">
      <c r="P891" s="100"/>
    </row>
    <row r="892" spans="16:16" ht="12">
      <c r="P892" s="100"/>
    </row>
    <row r="893" spans="16:16" ht="12">
      <c r="P893" s="100"/>
    </row>
    <row r="894" spans="16:16" ht="12">
      <c r="P894" s="100"/>
    </row>
    <row r="895" spans="16:16" ht="12">
      <c r="P895" s="100"/>
    </row>
    <row r="896" spans="16:16" ht="12">
      <c r="P896" s="100"/>
    </row>
    <row r="897" spans="16:16" ht="12">
      <c r="P897" s="100"/>
    </row>
    <row r="898" spans="16:16" ht="12">
      <c r="P898" s="100"/>
    </row>
    <row r="899" spans="16:16" ht="12">
      <c r="P899" s="100"/>
    </row>
    <row r="900" spans="16:16" ht="12">
      <c r="P900" s="100"/>
    </row>
    <row r="901" spans="16:16" ht="12">
      <c r="P901" s="100"/>
    </row>
    <row r="902" spans="16:16" ht="12">
      <c r="P902" s="100"/>
    </row>
    <row r="903" spans="16:16" ht="12">
      <c r="P903" s="100"/>
    </row>
    <row r="904" spans="16:16" ht="12">
      <c r="P904" s="100"/>
    </row>
    <row r="905" spans="16:16" ht="12">
      <c r="P905" s="100"/>
    </row>
    <row r="906" spans="16:16" ht="12">
      <c r="P906" s="100"/>
    </row>
    <row r="907" spans="16:16" ht="12">
      <c r="P907" s="100"/>
    </row>
    <row r="908" spans="16:16" ht="12">
      <c r="P908" s="100"/>
    </row>
    <row r="909" spans="16:16" ht="12">
      <c r="P909" s="100"/>
    </row>
    <row r="910" spans="16:16" ht="12">
      <c r="P910" s="100"/>
    </row>
    <row r="911" spans="16:16" ht="12">
      <c r="P911" s="100"/>
    </row>
    <row r="912" spans="16:16" ht="12">
      <c r="P912" s="100"/>
    </row>
    <row r="913" spans="16:16" ht="12">
      <c r="P913" s="100"/>
    </row>
    <row r="914" spans="16:16" ht="12">
      <c r="P914" s="100"/>
    </row>
    <row r="915" spans="16:16" ht="12">
      <c r="P915" s="100"/>
    </row>
    <row r="916" spans="16:16" ht="12">
      <c r="P916" s="100"/>
    </row>
    <row r="917" spans="16:16" ht="12">
      <c r="P917" s="100"/>
    </row>
    <row r="918" spans="16:16" ht="12">
      <c r="P918" s="100"/>
    </row>
    <row r="919" spans="16:16" ht="12">
      <c r="P919" s="100"/>
    </row>
    <row r="920" spans="16:16" ht="12">
      <c r="P920" s="100"/>
    </row>
    <row r="921" spans="16:16" ht="12">
      <c r="P921" s="100"/>
    </row>
    <row r="922" spans="16:16" ht="12">
      <c r="P922" s="100"/>
    </row>
    <row r="923" spans="16:16" ht="12">
      <c r="P923" s="100"/>
    </row>
    <row r="924" spans="16:16" ht="12">
      <c r="P924" s="100"/>
    </row>
    <row r="925" spans="16:16" ht="12">
      <c r="P925" s="100"/>
    </row>
    <row r="926" spans="16:16" ht="12">
      <c r="P926" s="100"/>
    </row>
    <row r="927" spans="16:16" ht="12">
      <c r="P927" s="100"/>
    </row>
    <row r="928" spans="16:16" ht="12">
      <c r="P928" s="100"/>
    </row>
    <row r="929" spans="16:16" ht="12">
      <c r="P929" s="100"/>
    </row>
    <row r="930" spans="16:16" ht="12">
      <c r="P930" s="100"/>
    </row>
    <row r="931" spans="16:16" ht="12">
      <c r="P931" s="100"/>
    </row>
    <row r="932" spans="16:16" ht="12">
      <c r="P932" s="100"/>
    </row>
    <row r="933" spans="16:16" ht="12">
      <c r="P933" s="100"/>
    </row>
    <row r="934" spans="16:16" ht="12">
      <c r="P934" s="100"/>
    </row>
    <row r="935" spans="16:16" ht="12">
      <c r="P935" s="100"/>
    </row>
    <row r="936" spans="16:16" ht="12">
      <c r="P936" s="100"/>
    </row>
    <row r="937" spans="16:16" ht="12">
      <c r="P937" s="100"/>
    </row>
    <row r="938" spans="16:16" ht="12">
      <c r="P938" s="100"/>
    </row>
    <row r="939" spans="16:16" ht="12">
      <c r="P939" s="100"/>
    </row>
    <row r="940" spans="16:16" ht="12">
      <c r="P940" s="100"/>
    </row>
    <row r="941" spans="16:16" ht="12">
      <c r="P941" s="100"/>
    </row>
    <row r="942" spans="16:16" ht="12">
      <c r="P942" s="100"/>
    </row>
    <row r="943" spans="16:16" ht="12">
      <c r="P943" s="100"/>
    </row>
    <row r="944" spans="16:16" ht="12">
      <c r="P944" s="100"/>
    </row>
    <row r="945" spans="16:16" ht="12">
      <c r="P945" s="100"/>
    </row>
    <row r="946" spans="16:16" ht="12">
      <c r="P946" s="100"/>
    </row>
    <row r="947" spans="16:16" ht="12">
      <c r="P947" s="100"/>
    </row>
    <row r="948" spans="16:16" ht="12">
      <c r="P948" s="100"/>
    </row>
    <row r="949" spans="16:16" ht="12">
      <c r="P949" s="100"/>
    </row>
    <row r="950" spans="16:16" ht="12">
      <c r="P950" s="100"/>
    </row>
    <row r="951" spans="16:16" ht="12">
      <c r="P951" s="100"/>
    </row>
    <row r="952" spans="16:16" ht="12">
      <c r="P952" s="100"/>
    </row>
    <row r="953" spans="16:16" ht="12">
      <c r="P953" s="100"/>
    </row>
    <row r="954" spans="16:16" ht="12">
      <c r="P954" s="100"/>
    </row>
    <row r="955" spans="16:16" ht="12">
      <c r="P955" s="100"/>
    </row>
    <row r="956" spans="16:16" ht="12">
      <c r="P956" s="100"/>
    </row>
    <row r="957" spans="16:16" ht="12">
      <c r="P957" s="100"/>
    </row>
    <row r="958" spans="16:16" ht="12">
      <c r="P958" s="100"/>
    </row>
    <row r="959" spans="16:16" ht="12">
      <c r="P959" s="100"/>
    </row>
    <row r="960" spans="16:16" ht="12">
      <c r="P960" s="100"/>
    </row>
    <row r="961" spans="16:16" ht="12">
      <c r="P961" s="100"/>
    </row>
    <row r="962" spans="16:16" ht="12">
      <c r="P962" s="100"/>
    </row>
    <row r="963" spans="16:16" ht="12">
      <c r="P963" s="100"/>
    </row>
    <row r="964" spans="16:16" ht="12">
      <c r="P964" s="100"/>
    </row>
    <row r="965" spans="16:16" ht="12">
      <c r="P965" s="100"/>
    </row>
    <row r="966" spans="16:16" ht="12">
      <c r="P966" s="100"/>
    </row>
    <row r="967" spans="16:16" ht="12">
      <c r="P967" s="100"/>
    </row>
    <row r="968" spans="16:16" ht="12">
      <c r="P968" s="100"/>
    </row>
    <row r="969" spans="16:16" ht="12">
      <c r="P969" s="100"/>
    </row>
    <row r="970" spans="16:16" ht="12">
      <c r="P970" s="100"/>
    </row>
    <row r="971" spans="16:16" ht="12">
      <c r="P971" s="100"/>
    </row>
    <row r="972" spans="16:16" ht="12">
      <c r="P972" s="100"/>
    </row>
    <row r="973" spans="16:16" ht="12">
      <c r="P973" s="100"/>
    </row>
    <row r="974" spans="16:16" ht="12">
      <c r="P974" s="100"/>
    </row>
    <row r="975" spans="16:16" ht="12">
      <c r="P975" s="100"/>
    </row>
    <row r="976" spans="16:16" ht="12">
      <c r="P976" s="100"/>
    </row>
    <row r="977" spans="16:16" ht="12">
      <c r="P977" s="100"/>
    </row>
    <row r="978" spans="16:16" ht="12">
      <c r="P978" s="100"/>
    </row>
    <row r="979" spans="16:16" ht="12">
      <c r="P979" s="100"/>
    </row>
    <row r="980" spans="16:16" ht="12">
      <c r="P980" s="100"/>
    </row>
    <row r="981" spans="16:16" ht="12">
      <c r="P981" s="100"/>
    </row>
    <row r="982" spans="16:16" ht="12">
      <c r="P982" s="100"/>
    </row>
    <row r="983" spans="16:16" ht="12">
      <c r="P983" s="100"/>
    </row>
    <row r="984" spans="16:16" ht="12">
      <c r="P984" s="100"/>
    </row>
    <row r="985" spans="16:16" ht="12">
      <c r="P985" s="100"/>
    </row>
    <row r="986" spans="16:16" ht="12">
      <c r="P986" s="100"/>
    </row>
    <row r="987" spans="16:16" ht="12">
      <c r="P987" s="100"/>
    </row>
    <row r="988" spans="16:16" ht="12">
      <c r="P988" s="100"/>
    </row>
    <row r="989" spans="16:16" ht="12">
      <c r="P989" s="100"/>
    </row>
    <row r="990" spans="16:16" ht="12">
      <c r="P990" s="100"/>
    </row>
    <row r="991" spans="16:16" ht="12">
      <c r="P991" s="100"/>
    </row>
    <row r="992" spans="16:16" ht="12">
      <c r="P992" s="100"/>
    </row>
    <row r="993" spans="16:16" ht="12">
      <c r="P993" s="100"/>
    </row>
    <row r="994" spans="16:16" ht="12">
      <c r="P994" s="100"/>
    </row>
    <row r="995" spans="16:16" ht="12">
      <c r="P995" s="100"/>
    </row>
    <row r="996" spans="16:16" ht="12">
      <c r="P996" s="100"/>
    </row>
    <row r="997" spans="16:16" ht="12">
      <c r="P997" s="100"/>
    </row>
    <row r="998" spans="16:16" ht="12">
      <c r="P998" s="100"/>
    </row>
    <row r="999" spans="16:16" ht="12">
      <c r="P999" s="100"/>
    </row>
    <row r="1000" spans="16:16" ht="12">
      <c r="P1000" s="100"/>
    </row>
    <row r="1001" spans="16:16" ht="12">
      <c r="P1001" s="100"/>
    </row>
    <row r="1002" spans="16:16" ht="12">
      <c r="P1002" s="100"/>
    </row>
    <row r="1003" spans="16:16" ht="12">
      <c r="P1003" s="100"/>
    </row>
  </sheetData>
  <mergeCells count="15">
    <mergeCell ref="C25:H25"/>
    <mergeCell ref="C26:I26"/>
    <mergeCell ref="D28:G28"/>
    <mergeCell ref="C17:J17"/>
    <mergeCell ref="D18:M18"/>
    <mergeCell ref="R18:T18"/>
    <mergeCell ref="D19:I19"/>
    <mergeCell ref="D20:I20"/>
    <mergeCell ref="B23:H23"/>
    <mergeCell ref="B2:E2"/>
    <mergeCell ref="B4:N6"/>
    <mergeCell ref="B9:D9"/>
    <mergeCell ref="B11:N12"/>
    <mergeCell ref="R11:T13"/>
    <mergeCell ref="C15:K16"/>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84"/>
  <sheetViews>
    <sheetView showGridLines="0" workbookViewId="0">
      <selection activeCell="B25" sqref="B25:J25"/>
    </sheetView>
  </sheetViews>
  <sheetFormatPr baseColWidth="10" defaultRowHeight="15" x14ac:dyDescent="0"/>
  <cols>
    <col min="1" max="1" width="7.33203125" style="32" customWidth="1"/>
    <col min="2" max="2" width="35" style="32" customWidth="1"/>
    <col min="3" max="3" width="20.33203125" style="32" customWidth="1"/>
    <col min="4" max="4" width="5.83203125" style="32" customWidth="1"/>
    <col min="5" max="5" width="4.83203125" style="32" customWidth="1"/>
    <col min="6" max="6" width="8.5" style="32" hidden="1" customWidth="1"/>
    <col min="7" max="7" width="14.5" style="32" hidden="1" customWidth="1"/>
    <col min="8" max="8" width="6.33203125" style="32" customWidth="1"/>
    <col min="9" max="9" width="37.83203125" style="32" customWidth="1"/>
    <col min="10" max="10" width="18.5" style="32" customWidth="1"/>
    <col min="11" max="11" width="9.1640625" style="32" customWidth="1"/>
    <col min="12" max="12" width="10.83203125" style="32"/>
    <col min="13" max="13" width="8.5" style="32" customWidth="1"/>
    <col min="14" max="14" width="13.83203125" style="32" customWidth="1"/>
    <col min="15" max="15" width="21.1640625" style="32" customWidth="1"/>
    <col min="16" max="16" width="11.83203125" style="32" customWidth="1"/>
    <col min="17" max="16384" width="10.83203125" style="32"/>
  </cols>
  <sheetData>
    <row r="2" spans="2:25" ht="20">
      <c r="B2" s="61" t="s">
        <v>160</v>
      </c>
    </row>
    <row r="4" spans="2:25" ht="15" customHeight="1">
      <c r="B4" s="206" t="s">
        <v>166</v>
      </c>
      <c r="C4" s="206"/>
      <c r="D4" s="206"/>
      <c r="E4" s="206"/>
      <c r="F4" s="206"/>
      <c r="G4" s="206"/>
      <c r="H4" s="206"/>
      <c r="I4" s="206"/>
      <c r="J4" s="206"/>
      <c r="L4" s="59"/>
      <c r="M4" s="58"/>
      <c r="N4" s="58"/>
      <c r="O4" s="58"/>
      <c r="P4" s="58"/>
      <c r="Q4" s="58"/>
      <c r="R4" s="57"/>
      <c r="S4" s="36"/>
      <c r="T4" s="36"/>
      <c r="U4" s="36"/>
      <c r="V4" s="36"/>
      <c r="W4" s="36"/>
      <c r="X4" s="36"/>
      <c r="Y4" s="36"/>
    </row>
    <row r="5" spans="2:25">
      <c r="B5" s="206"/>
      <c r="C5" s="206"/>
      <c r="D5" s="206"/>
      <c r="E5" s="206"/>
      <c r="F5" s="206"/>
      <c r="G5" s="206"/>
      <c r="H5" s="206"/>
      <c r="I5" s="206"/>
      <c r="J5" s="206"/>
      <c r="L5" s="58"/>
      <c r="M5" s="58"/>
      <c r="N5" s="58"/>
      <c r="O5" s="58"/>
      <c r="P5" s="58"/>
      <c r="Q5" s="58"/>
      <c r="R5" s="57"/>
      <c r="S5" s="36"/>
      <c r="T5" s="36"/>
      <c r="U5" s="36"/>
      <c r="V5" s="36"/>
      <c r="W5" s="36"/>
      <c r="X5" s="36"/>
      <c r="Y5" s="36"/>
    </row>
    <row r="6" spans="2:25">
      <c r="B6" s="206"/>
      <c r="C6" s="206"/>
      <c r="D6" s="206"/>
      <c r="E6" s="206"/>
      <c r="F6" s="206"/>
      <c r="G6" s="206"/>
      <c r="H6" s="206"/>
      <c r="I6" s="206"/>
      <c r="J6" s="206"/>
      <c r="L6" s="58"/>
      <c r="M6" s="58"/>
      <c r="N6" s="58"/>
      <c r="O6" s="58"/>
      <c r="P6" s="58"/>
      <c r="Q6" s="58"/>
      <c r="R6" s="57"/>
      <c r="S6" s="36"/>
      <c r="T6" s="36"/>
      <c r="U6" s="36"/>
      <c r="V6" s="36"/>
      <c r="W6" s="36"/>
      <c r="X6" s="36"/>
      <c r="Y6" s="36"/>
    </row>
    <row r="7" spans="2:25">
      <c r="B7" s="206"/>
      <c r="C7" s="206"/>
      <c r="D7" s="206"/>
      <c r="E7" s="206"/>
      <c r="F7" s="206"/>
      <c r="G7" s="206"/>
      <c r="H7" s="206"/>
      <c r="I7" s="206"/>
      <c r="J7" s="206"/>
      <c r="L7" s="58"/>
      <c r="M7" s="58"/>
      <c r="N7" s="58"/>
      <c r="O7" s="58"/>
      <c r="P7" s="58"/>
      <c r="Q7" s="58"/>
      <c r="R7" s="57"/>
      <c r="S7" s="36"/>
      <c r="T7" s="36"/>
      <c r="U7" s="36"/>
      <c r="V7" s="36"/>
      <c r="W7" s="36"/>
      <c r="X7" s="36"/>
      <c r="Y7" s="36"/>
    </row>
    <row r="8" spans="2:25">
      <c r="B8" s="206"/>
      <c r="C8" s="206"/>
      <c r="D8" s="206"/>
      <c r="E8" s="206"/>
      <c r="F8" s="206"/>
      <c r="G8" s="206"/>
      <c r="H8" s="206"/>
      <c r="I8" s="206"/>
      <c r="J8" s="206"/>
      <c r="L8" s="58"/>
      <c r="M8" s="58"/>
      <c r="N8" s="58"/>
      <c r="O8" s="58"/>
      <c r="P8" s="58"/>
      <c r="Q8" s="58"/>
      <c r="R8" s="57"/>
      <c r="S8" s="36"/>
      <c r="T8" s="36"/>
      <c r="U8" s="36"/>
      <c r="V8" s="36"/>
      <c r="W8" s="36"/>
      <c r="X8" s="36"/>
      <c r="Y8" s="36"/>
    </row>
    <row r="9" spans="2:25">
      <c r="B9" s="206"/>
      <c r="C9" s="206"/>
      <c r="D9" s="206"/>
      <c r="E9" s="206"/>
      <c r="F9" s="206"/>
      <c r="G9" s="206"/>
      <c r="H9" s="206"/>
      <c r="I9" s="206"/>
      <c r="J9" s="206"/>
      <c r="L9" s="58"/>
      <c r="M9" s="58"/>
      <c r="N9" s="58"/>
      <c r="O9" s="58"/>
      <c r="P9" s="58"/>
      <c r="Q9" s="58"/>
      <c r="R9" s="57"/>
      <c r="S9" s="36"/>
      <c r="T9" s="36"/>
      <c r="U9" s="36"/>
      <c r="V9" s="36"/>
      <c r="W9" s="36"/>
      <c r="X9" s="36"/>
      <c r="Y9" s="36"/>
    </row>
    <row r="10" spans="2:25">
      <c r="B10" s="206"/>
      <c r="C10" s="206"/>
      <c r="D10" s="206"/>
      <c r="E10" s="206"/>
      <c r="F10" s="206"/>
      <c r="G10" s="206"/>
      <c r="H10" s="206"/>
      <c r="I10" s="206"/>
      <c r="J10" s="206"/>
      <c r="L10" s="58"/>
      <c r="M10" s="58"/>
      <c r="N10" s="58"/>
      <c r="O10" s="58"/>
      <c r="P10" s="58"/>
      <c r="Q10" s="58"/>
      <c r="R10" s="57"/>
      <c r="S10" s="36"/>
      <c r="T10" s="36"/>
      <c r="U10" s="36"/>
      <c r="V10" s="36"/>
      <c r="W10" s="36"/>
      <c r="X10" s="36"/>
      <c r="Y10" s="36"/>
    </row>
    <row r="11" spans="2:25" ht="18" customHeight="1">
      <c r="B11" s="206" t="s">
        <v>72</v>
      </c>
      <c r="C11" s="206"/>
      <c r="D11" s="206"/>
      <c r="E11" s="206"/>
      <c r="F11" s="206"/>
      <c r="G11" s="206"/>
      <c r="H11" s="206"/>
      <c r="I11" s="206"/>
      <c r="J11" s="206"/>
      <c r="L11" s="59"/>
      <c r="M11" s="58"/>
      <c r="N11" s="58"/>
      <c r="O11" s="58"/>
      <c r="P11" s="58"/>
      <c r="Q11" s="58"/>
      <c r="R11" s="57"/>
      <c r="S11" s="36"/>
      <c r="T11" s="36"/>
      <c r="U11" s="36"/>
      <c r="V11" s="36"/>
      <c r="W11" s="36"/>
      <c r="X11" s="36"/>
      <c r="Y11" s="36"/>
    </row>
    <row r="12" spans="2:25">
      <c r="B12" s="206"/>
      <c r="C12" s="206"/>
      <c r="D12" s="206"/>
      <c r="E12" s="206"/>
      <c r="F12" s="206"/>
      <c r="G12" s="206"/>
      <c r="H12" s="206"/>
      <c r="I12" s="206"/>
      <c r="J12" s="206"/>
      <c r="L12" s="58"/>
      <c r="M12" s="58"/>
      <c r="N12" s="58"/>
      <c r="O12" s="58"/>
      <c r="P12" s="58"/>
      <c r="Q12" s="58"/>
      <c r="R12" s="57"/>
      <c r="S12" s="36"/>
      <c r="T12" s="36"/>
      <c r="U12" s="36"/>
      <c r="V12" s="36"/>
      <c r="W12" s="36"/>
      <c r="X12" s="36"/>
      <c r="Y12" s="36"/>
    </row>
    <row r="13" spans="2:25" ht="8" customHeight="1">
      <c r="B13" s="56"/>
      <c r="C13" s="56"/>
      <c r="D13" s="56"/>
      <c r="E13" s="56"/>
      <c r="F13" s="56"/>
      <c r="G13" s="56"/>
      <c r="H13" s="56"/>
      <c r="I13" s="56"/>
      <c r="J13" s="56"/>
      <c r="L13" s="58"/>
      <c r="M13" s="58"/>
      <c r="N13" s="58"/>
      <c r="O13" s="58"/>
      <c r="P13" s="58"/>
      <c r="Q13" s="58"/>
      <c r="R13" s="57"/>
      <c r="S13" s="36"/>
      <c r="T13" s="36"/>
      <c r="U13" s="36"/>
      <c r="V13" s="36"/>
      <c r="W13" s="36"/>
      <c r="X13" s="36"/>
      <c r="Y13" s="36"/>
    </row>
    <row r="14" spans="2:25">
      <c r="B14" s="207" t="s">
        <v>71</v>
      </c>
      <c r="C14" s="207"/>
      <c r="D14" s="207"/>
      <c r="E14" s="207"/>
      <c r="F14" s="207"/>
      <c r="G14" s="207"/>
      <c r="H14" s="207"/>
      <c r="I14" s="207"/>
      <c r="J14" s="207"/>
      <c r="L14" s="59"/>
      <c r="M14" s="58"/>
      <c r="N14" s="58"/>
      <c r="O14" s="58"/>
      <c r="P14" s="58"/>
      <c r="Q14" s="58"/>
      <c r="R14" s="57"/>
      <c r="S14" s="36"/>
      <c r="T14" s="36"/>
      <c r="U14" s="36"/>
      <c r="V14" s="36"/>
      <c r="W14" s="36"/>
      <c r="X14" s="36"/>
      <c r="Y14" s="36"/>
    </row>
    <row r="15" spans="2:25">
      <c r="B15" s="207"/>
      <c r="C15" s="207"/>
      <c r="D15" s="207"/>
      <c r="E15" s="207"/>
      <c r="F15" s="207"/>
      <c r="G15" s="207"/>
      <c r="H15" s="207"/>
      <c r="I15" s="207"/>
      <c r="J15" s="207"/>
      <c r="L15" s="58"/>
      <c r="M15" s="58"/>
      <c r="N15" s="58"/>
      <c r="O15" s="58"/>
      <c r="P15" s="58"/>
      <c r="Q15" s="58"/>
      <c r="R15" s="57"/>
      <c r="S15" s="36"/>
      <c r="T15" s="36"/>
      <c r="U15" s="36"/>
      <c r="V15" s="36"/>
      <c r="W15" s="36"/>
      <c r="X15" s="36"/>
      <c r="Y15" s="36"/>
    </row>
    <row r="16" spans="2:25" ht="7" customHeight="1">
      <c r="B16" s="56"/>
      <c r="C16" s="56"/>
      <c r="D16" s="56"/>
      <c r="E16" s="56"/>
      <c r="F16" s="56"/>
      <c r="G16" s="56"/>
      <c r="H16" s="56"/>
      <c r="I16" s="56"/>
      <c r="J16" s="56"/>
      <c r="L16" s="58"/>
      <c r="M16" s="58"/>
      <c r="N16" s="58"/>
      <c r="O16" s="58"/>
      <c r="P16" s="58"/>
      <c r="Q16" s="58"/>
      <c r="R16" s="57"/>
      <c r="S16" s="36"/>
      <c r="T16" s="36"/>
      <c r="U16" s="36"/>
      <c r="V16" s="36"/>
      <c r="W16" s="36"/>
      <c r="X16" s="36"/>
      <c r="Y16" s="36"/>
    </row>
    <row r="17" spans="2:25" ht="85" customHeight="1">
      <c r="B17" s="206" t="s">
        <v>70</v>
      </c>
      <c r="C17" s="206"/>
      <c r="D17" s="206"/>
      <c r="E17" s="206"/>
      <c r="F17" s="206"/>
      <c r="G17" s="206"/>
      <c r="H17" s="206"/>
      <c r="I17" s="206"/>
      <c r="J17" s="206"/>
      <c r="L17" s="59"/>
      <c r="M17" s="58"/>
      <c r="N17" s="58"/>
      <c r="O17" s="58"/>
      <c r="P17" s="58"/>
      <c r="Q17" s="58"/>
      <c r="R17" s="57"/>
      <c r="S17" s="36"/>
      <c r="T17" s="36"/>
      <c r="U17" s="36"/>
      <c r="V17" s="36"/>
      <c r="W17" s="36"/>
      <c r="X17" s="36"/>
      <c r="Y17" s="36"/>
    </row>
    <row r="18" spans="2:25" ht="14" customHeight="1">
      <c r="B18" s="206" t="s">
        <v>69</v>
      </c>
      <c r="C18" s="206"/>
      <c r="D18" s="206"/>
      <c r="E18" s="206"/>
      <c r="F18" s="206"/>
      <c r="G18" s="206"/>
      <c r="H18" s="206"/>
      <c r="I18" s="206"/>
      <c r="J18" s="206"/>
      <c r="L18" s="59"/>
      <c r="M18" s="58"/>
      <c r="N18" s="58"/>
      <c r="O18" s="58"/>
      <c r="P18" s="58"/>
      <c r="Q18" s="58"/>
      <c r="R18" s="57"/>
      <c r="S18" s="36"/>
      <c r="T18" s="36"/>
      <c r="U18" s="36"/>
      <c r="V18" s="36"/>
      <c r="W18" s="36"/>
      <c r="X18" s="36"/>
      <c r="Y18" s="36"/>
    </row>
    <row r="19" spans="2:25" ht="14" customHeight="1">
      <c r="B19" s="206"/>
      <c r="C19" s="206"/>
      <c r="D19" s="206"/>
      <c r="E19" s="206"/>
      <c r="F19" s="206"/>
      <c r="G19" s="206"/>
      <c r="H19" s="206"/>
      <c r="I19" s="206"/>
      <c r="J19" s="206"/>
      <c r="L19" s="58"/>
      <c r="M19" s="58"/>
      <c r="N19" s="58"/>
      <c r="O19" s="58"/>
      <c r="P19" s="58"/>
      <c r="Q19" s="58"/>
      <c r="R19" s="57"/>
      <c r="S19" s="36"/>
      <c r="T19" s="36"/>
      <c r="U19" s="36"/>
      <c r="V19" s="36"/>
      <c r="W19" s="36"/>
      <c r="X19" s="36"/>
      <c r="Y19" s="36"/>
    </row>
    <row r="20" spans="2:25" ht="14" customHeight="1">
      <c r="B20" s="206"/>
      <c r="C20" s="206"/>
      <c r="D20" s="206"/>
      <c r="E20" s="206"/>
      <c r="F20" s="206"/>
      <c r="G20" s="206"/>
      <c r="H20" s="206"/>
      <c r="I20" s="206"/>
      <c r="J20" s="206"/>
      <c r="L20" s="58"/>
      <c r="M20" s="58"/>
      <c r="N20" s="58"/>
      <c r="O20" s="58"/>
      <c r="P20" s="58"/>
      <c r="Q20" s="58"/>
      <c r="R20" s="57"/>
      <c r="S20" s="36"/>
      <c r="T20" s="36"/>
      <c r="U20" s="36"/>
      <c r="V20" s="36"/>
      <c r="W20" s="36"/>
      <c r="X20" s="36"/>
      <c r="Y20" s="36"/>
    </row>
    <row r="21" spans="2:25" ht="14" customHeight="1">
      <c r="B21" s="206" t="s">
        <v>167</v>
      </c>
      <c r="C21" s="206"/>
      <c r="D21" s="206"/>
      <c r="E21" s="206"/>
      <c r="F21" s="206"/>
      <c r="G21" s="206"/>
      <c r="H21" s="206"/>
      <c r="I21" s="206"/>
      <c r="J21" s="206"/>
      <c r="L21" s="59"/>
      <c r="M21" s="58"/>
      <c r="N21" s="58"/>
      <c r="O21" s="58"/>
      <c r="P21" s="58"/>
      <c r="Q21" s="58"/>
      <c r="R21" s="57"/>
      <c r="S21" s="36"/>
      <c r="T21" s="36"/>
      <c r="U21" s="36"/>
      <c r="V21" s="36"/>
      <c r="W21" s="36"/>
      <c r="X21" s="36"/>
      <c r="Y21" s="36"/>
    </row>
    <row r="22" spans="2:25" ht="14" customHeight="1">
      <c r="B22" s="206"/>
      <c r="C22" s="206"/>
      <c r="D22" s="206"/>
      <c r="E22" s="206"/>
      <c r="F22" s="206"/>
      <c r="G22" s="206"/>
      <c r="H22" s="206"/>
      <c r="I22" s="206"/>
      <c r="J22" s="206"/>
      <c r="L22" s="58"/>
      <c r="M22" s="58"/>
      <c r="N22" s="58"/>
      <c r="O22" s="58"/>
      <c r="P22" s="58"/>
      <c r="Q22" s="58"/>
      <c r="R22" s="57"/>
      <c r="S22" s="36"/>
      <c r="T22" s="36"/>
      <c r="U22" s="36"/>
      <c r="V22" s="36"/>
      <c r="W22" s="36"/>
      <c r="X22" s="36"/>
      <c r="Y22" s="36"/>
    </row>
    <row r="23" spans="2:25" ht="18" customHeight="1">
      <c r="B23" s="206"/>
      <c r="C23" s="206"/>
      <c r="D23" s="206"/>
      <c r="E23" s="206"/>
      <c r="F23" s="206"/>
      <c r="G23" s="206"/>
      <c r="H23" s="206"/>
      <c r="I23" s="206"/>
      <c r="J23" s="206"/>
      <c r="L23" s="58"/>
      <c r="M23" s="58"/>
      <c r="N23" s="58"/>
      <c r="O23" s="58"/>
      <c r="P23" s="58"/>
      <c r="Q23" s="58"/>
      <c r="R23" s="57"/>
      <c r="S23" s="36"/>
      <c r="T23" s="36"/>
      <c r="U23" s="36"/>
      <c r="V23" s="36"/>
      <c r="W23" s="36"/>
      <c r="X23" s="36"/>
      <c r="Y23" s="36"/>
    </row>
    <row r="24" spans="2:25" ht="18" customHeight="1">
      <c r="B24" s="60"/>
      <c r="C24" s="60"/>
      <c r="D24" s="60"/>
      <c r="E24" s="60"/>
      <c r="F24" s="60"/>
      <c r="G24" s="60"/>
      <c r="H24" s="60"/>
      <c r="I24" s="60"/>
      <c r="J24" s="60"/>
      <c r="L24" s="58"/>
      <c r="M24" s="58"/>
      <c r="N24" s="58"/>
      <c r="O24" s="58"/>
      <c r="P24" s="58"/>
      <c r="Q24" s="58"/>
      <c r="R24" s="57"/>
      <c r="S24" s="36"/>
      <c r="T24" s="36"/>
      <c r="U24" s="36"/>
      <c r="V24" s="36"/>
      <c r="W24" s="36"/>
      <c r="X24" s="36"/>
      <c r="Y24" s="36"/>
    </row>
    <row r="25" spans="2:25" ht="18" customHeight="1">
      <c r="B25" s="206" t="s">
        <v>68</v>
      </c>
      <c r="C25" s="206"/>
      <c r="D25" s="206"/>
      <c r="E25" s="206"/>
      <c r="F25" s="206"/>
      <c r="G25" s="206"/>
      <c r="H25" s="206"/>
      <c r="I25" s="206"/>
      <c r="J25" s="206"/>
      <c r="L25" s="59"/>
      <c r="M25" s="58"/>
      <c r="N25" s="58"/>
      <c r="O25" s="58"/>
      <c r="P25" s="58"/>
      <c r="Q25" s="58"/>
      <c r="R25" s="57"/>
      <c r="S25" s="36"/>
      <c r="T25" s="36"/>
      <c r="U25" s="36"/>
      <c r="V25" s="36"/>
      <c r="W25" s="36"/>
      <c r="X25" s="36"/>
      <c r="Y25" s="36"/>
    </row>
    <row r="26" spans="2:25" ht="14" customHeight="1">
      <c r="B26" s="56"/>
      <c r="C26" s="56"/>
      <c r="D26" s="56"/>
      <c r="E26" s="56"/>
      <c r="F26" s="56"/>
      <c r="G26" s="56"/>
      <c r="H26" s="56"/>
      <c r="I26" s="56"/>
      <c r="J26" s="56"/>
    </row>
    <row r="27" spans="2:25" ht="17">
      <c r="B27" s="55" t="s">
        <v>0</v>
      </c>
      <c r="I27" s="55" t="s">
        <v>9</v>
      </c>
    </row>
    <row r="29" spans="2:25">
      <c r="B29" s="102" t="s">
        <v>67</v>
      </c>
      <c r="C29" s="103"/>
      <c r="D29" s="47"/>
      <c r="E29" s="46"/>
      <c r="F29" s="46"/>
      <c r="G29" s="36"/>
      <c r="H29" s="36"/>
      <c r="I29" s="102" t="s">
        <v>67</v>
      </c>
      <c r="J29" s="103"/>
      <c r="K29" s="54"/>
      <c r="L29" s="46"/>
    </row>
    <row r="30" spans="2:25">
      <c r="B30" s="104" t="s">
        <v>66</v>
      </c>
      <c r="C30" s="105" t="s">
        <v>65</v>
      </c>
      <c r="D30" s="36"/>
      <c r="E30" s="46"/>
      <c r="F30" s="46"/>
      <c r="G30" s="36"/>
      <c r="H30" s="36"/>
      <c r="I30" s="106" t="s">
        <v>66</v>
      </c>
      <c r="J30" s="117" t="s">
        <v>65</v>
      </c>
      <c r="K30" s="53"/>
      <c r="L30" s="46"/>
    </row>
    <row r="31" spans="2:25">
      <c r="B31" s="111" t="s">
        <v>64</v>
      </c>
      <c r="C31" s="177">
        <f>VLOOKUP(B31, '[1]Expenses Dashboard'!D20:E30, 2, FALSE)</f>
        <v>520</v>
      </c>
      <c r="D31" s="53"/>
      <c r="E31" s="46"/>
      <c r="F31" s="46"/>
      <c r="G31" s="36"/>
      <c r="H31" s="36"/>
      <c r="I31" s="111" t="s">
        <v>63</v>
      </c>
      <c r="J31" s="112" t="s">
        <v>62</v>
      </c>
      <c r="K31" s="52"/>
      <c r="L31" s="46"/>
    </row>
    <row r="32" spans="2:25">
      <c r="B32" s="111" t="s">
        <v>61</v>
      </c>
      <c r="C32" s="177">
        <f>VLOOKUP(B32, '[1]Expenses Dashboard'!D21:E31, 2, FALSE)</f>
        <v>100</v>
      </c>
      <c r="D32" s="36"/>
      <c r="E32" s="46"/>
      <c r="F32" s="46"/>
      <c r="G32" s="36"/>
      <c r="H32" s="36"/>
      <c r="I32" s="111" t="s">
        <v>60</v>
      </c>
      <c r="J32" s="112" t="s">
        <v>59</v>
      </c>
      <c r="K32" s="52"/>
      <c r="L32" s="46"/>
    </row>
    <row r="33" spans="2:16">
      <c r="B33" s="111" t="s">
        <v>58</v>
      </c>
      <c r="C33" s="177">
        <f>VLOOKUP(B33, '[1]Expenses Dashboard'!D22:E32, 2, FALSE)</f>
        <v>390</v>
      </c>
      <c r="D33" s="36"/>
      <c r="E33" s="46"/>
      <c r="F33" s="46"/>
      <c r="G33" s="36"/>
      <c r="H33" s="36"/>
      <c r="I33" s="111" t="s">
        <v>57</v>
      </c>
      <c r="J33" s="112" t="s">
        <v>56</v>
      </c>
      <c r="K33" s="52"/>
      <c r="L33" s="46"/>
    </row>
    <row r="34" spans="2:16">
      <c r="B34" s="111" t="s">
        <v>55</v>
      </c>
      <c r="C34" s="177">
        <f>VLOOKUP(B34, '[1]Expenses Dashboard'!D23:E33, 2, FALSE)</f>
        <v>500</v>
      </c>
      <c r="D34" s="36"/>
      <c r="E34" s="46"/>
      <c r="F34" s="46"/>
      <c r="G34" s="36"/>
      <c r="H34" s="36"/>
      <c r="I34" s="111" t="s">
        <v>54</v>
      </c>
      <c r="J34" s="112" t="s">
        <v>53</v>
      </c>
      <c r="K34" s="52"/>
      <c r="L34" s="46"/>
    </row>
    <row r="35" spans="2:16">
      <c r="B35" s="111" t="s">
        <v>52</v>
      </c>
      <c r="C35" s="177">
        <f>VLOOKUP(B35, '[1]Expenses Dashboard'!D24:E34, 2, FALSE)</f>
        <v>115</v>
      </c>
      <c r="D35" s="36"/>
      <c r="E35" s="51"/>
      <c r="F35" s="51"/>
      <c r="G35" s="36"/>
      <c r="H35" s="36"/>
      <c r="I35" s="111" t="s">
        <v>51</v>
      </c>
      <c r="J35" s="112" t="s">
        <v>50</v>
      </c>
      <c r="K35" s="52"/>
      <c r="L35" s="51"/>
    </row>
    <row r="36" spans="2:16">
      <c r="B36" s="42" t="s">
        <v>49</v>
      </c>
      <c r="C36" s="178">
        <f>SUM(C31:C35)</f>
        <v>1625</v>
      </c>
      <c r="D36" s="44"/>
      <c r="E36" s="50"/>
      <c r="F36" s="49"/>
      <c r="G36" s="36"/>
      <c r="H36" s="36"/>
      <c r="I36" s="42" t="s">
        <v>49</v>
      </c>
      <c r="J36" s="178">
        <f>SUM(J31:J35)</f>
        <v>0</v>
      </c>
      <c r="L36" s="48"/>
      <c r="O36" s="33"/>
    </row>
    <row r="37" spans="2:16">
      <c r="B37" s="36"/>
      <c r="C37" s="36"/>
      <c r="D37" s="36"/>
      <c r="E37" s="46"/>
      <c r="F37" s="46"/>
      <c r="G37" s="36"/>
      <c r="H37" s="36"/>
      <c r="I37" s="46"/>
      <c r="J37" s="47"/>
    </row>
    <row r="38" spans="2:16">
      <c r="B38" s="36"/>
      <c r="C38" s="36"/>
      <c r="D38" s="36"/>
      <c r="E38" s="36"/>
      <c r="F38" s="36"/>
      <c r="G38" s="36"/>
      <c r="H38" s="36"/>
      <c r="I38" s="36"/>
      <c r="J38" s="36"/>
    </row>
    <row r="39" spans="2:16">
      <c r="B39" s="108" t="s">
        <v>165</v>
      </c>
      <c r="C39" s="109"/>
      <c r="D39" s="36"/>
      <c r="E39" s="46"/>
      <c r="F39" s="46"/>
      <c r="G39" s="36"/>
      <c r="H39" s="36"/>
      <c r="I39" s="102" t="s">
        <v>165</v>
      </c>
      <c r="J39" s="107"/>
    </row>
    <row r="40" spans="2:16">
      <c r="B40" s="122" t="s">
        <v>48</v>
      </c>
      <c r="C40" s="113">
        <v>10</v>
      </c>
      <c r="D40" s="36"/>
      <c r="E40" s="36"/>
      <c r="F40" s="36"/>
      <c r="G40" s="36"/>
      <c r="H40" s="36"/>
      <c r="I40" s="120" t="s">
        <v>47</v>
      </c>
      <c r="J40" s="121">
        <v>0</v>
      </c>
      <c r="K40" s="33"/>
      <c r="O40" s="45"/>
      <c r="P40" s="45"/>
    </row>
    <row r="41" spans="2:16">
      <c r="B41" s="118" t="s">
        <v>46</v>
      </c>
      <c r="C41" s="118" t="s">
        <v>45</v>
      </c>
      <c r="D41" s="36"/>
      <c r="E41" s="44"/>
      <c r="F41" s="44"/>
      <c r="G41" s="36"/>
      <c r="H41" s="36"/>
      <c r="I41" s="106" t="s">
        <v>46</v>
      </c>
      <c r="J41" s="119" t="s">
        <v>45</v>
      </c>
      <c r="K41" s="33"/>
    </row>
    <row r="42" spans="2:16">
      <c r="B42" s="113" t="s">
        <v>44</v>
      </c>
      <c r="C42" s="113">
        <v>9</v>
      </c>
      <c r="D42" s="36"/>
      <c r="E42" s="36"/>
      <c r="F42" s="36"/>
      <c r="G42" s="36"/>
      <c r="H42" s="36"/>
      <c r="I42" s="111" t="s">
        <v>43</v>
      </c>
      <c r="J42" s="114">
        <v>0</v>
      </c>
    </row>
    <row r="43" spans="2:16">
      <c r="B43" s="113" t="s">
        <v>42</v>
      </c>
      <c r="C43" s="113">
        <v>5</v>
      </c>
      <c r="D43" s="36"/>
      <c r="E43" s="43"/>
      <c r="F43" s="43"/>
      <c r="G43" s="36"/>
      <c r="H43" s="36"/>
      <c r="I43" s="111" t="s">
        <v>41</v>
      </c>
      <c r="J43" s="114">
        <v>0</v>
      </c>
    </row>
    <row r="44" spans="2:16">
      <c r="B44" s="113" t="s">
        <v>40</v>
      </c>
      <c r="C44" s="113">
        <v>5</v>
      </c>
      <c r="D44" s="36"/>
      <c r="E44" s="36"/>
      <c r="F44" s="36"/>
      <c r="G44" s="36"/>
      <c r="H44" s="36"/>
      <c r="I44" s="111" t="s">
        <v>39</v>
      </c>
      <c r="J44" s="114">
        <v>0</v>
      </c>
    </row>
    <row r="45" spans="2:16">
      <c r="B45" s="113"/>
      <c r="C45" s="113"/>
      <c r="D45" s="36"/>
      <c r="E45" s="36"/>
      <c r="F45" s="36"/>
      <c r="G45" s="36"/>
      <c r="H45" s="36"/>
      <c r="I45" s="111" t="s">
        <v>38</v>
      </c>
      <c r="J45" s="114">
        <v>0</v>
      </c>
    </row>
    <row r="46" spans="2:16">
      <c r="B46" s="113"/>
      <c r="C46" s="113"/>
      <c r="D46" s="36"/>
      <c r="E46" s="36"/>
      <c r="F46" s="36"/>
      <c r="G46" s="36"/>
      <c r="H46" s="36"/>
      <c r="I46" s="111" t="s">
        <v>37</v>
      </c>
      <c r="J46" s="114">
        <v>0</v>
      </c>
      <c r="P46" s="41"/>
    </row>
    <row r="47" spans="2:16">
      <c r="B47" s="111" t="s">
        <v>36</v>
      </c>
      <c r="C47" s="113">
        <f>SUM(C42:C46)</f>
        <v>19</v>
      </c>
      <c r="D47" s="36"/>
      <c r="E47" s="36"/>
      <c r="F47" s="36"/>
      <c r="G47" s="36"/>
      <c r="H47" s="36"/>
      <c r="I47" s="111" t="s">
        <v>36</v>
      </c>
      <c r="J47" s="115">
        <f>SUM(J42:J46)</f>
        <v>0</v>
      </c>
      <c r="P47" s="41"/>
    </row>
    <row r="48" spans="2:16">
      <c r="B48" s="111" t="s">
        <v>35</v>
      </c>
      <c r="C48" s="177">
        <v>12</v>
      </c>
      <c r="D48" s="36"/>
      <c r="E48" s="36"/>
      <c r="F48" s="36"/>
      <c r="G48" s="36"/>
      <c r="H48" s="36"/>
      <c r="I48" s="111" t="s">
        <v>35</v>
      </c>
      <c r="J48" s="177">
        <v>0</v>
      </c>
      <c r="P48" s="41"/>
    </row>
    <row r="49" spans="2:16">
      <c r="B49" s="42" t="s">
        <v>161</v>
      </c>
      <c r="C49" s="179">
        <f>C47*C48</f>
        <v>228</v>
      </c>
      <c r="D49" s="36"/>
      <c r="E49" s="36"/>
      <c r="F49" s="36"/>
      <c r="G49" s="36"/>
      <c r="H49" s="36"/>
      <c r="I49" s="42" t="s">
        <v>161</v>
      </c>
      <c r="J49" s="182">
        <f>(J47*J48)</f>
        <v>0</v>
      </c>
      <c r="P49" s="41"/>
    </row>
    <row r="50" spans="2:16">
      <c r="B50" s="113" t="s">
        <v>34</v>
      </c>
      <c r="C50" s="116">
        <v>13</v>
      </c>
      <c r="D50" s="36"/>
      <c r="E50" s="36"/>
      <c r="F50" s="36"/>
      <c r="G50" s="36"/>
      <c r="H50" s="36"/>
      <c r="I50" s="113" t="s">
        <v>34</v>
      </c>
      <c r="J50" s="116" t="s">
        <v>33</v>
      </c>
      <c r="O50" s="33"/>
    </row>
    <row r="51" spans="2:16">
      <c r="B51" s="35" t="s">
        <v>162</v>
      </c>
      <c r="C51" s="180">
        <f>C49*C50</f>
        <v>2964</v>
      </c>
      <c r="D51" s="36"/>
      <c r="E51" s="36"/>
      <c r="F51" s="36"/>
      <c r="G51" s="36"/>
      <c r="H51" s="36"/>
      <c r="I51" s="35" t="s">
        <v>162</v>
      </c>
      <c r="J51" s="180">
        <f>IFERROR((J49*J50), 0)</f>
        <v>0</v>
      </c>
    </row>
    <row r="52" spans="2:16">
      <c r="B52" s="35" t="s">
        <v>32</v>
      </c>
      <c r="C52" s="180">
        <f>C51+$C$36</f>
        <v>4589</v>
      </c>
      <c r="D52" s="36"/>
      <c r="E52" s="36"/>
      <c r="F52" s="36"/>
      <c r="G52" s="36"/>
      <c r="H52" s="36"/>
      <c r="I52" s="35" t="s">
        <v>32</v>
      </c>
      <c r="J52" s="180">
        <f>J51+$J$36</f>
        <v>0</v>
      </c>
    </row>
    <row r="53" spans="2:16">
      <c r="B53" s="37"/>
      <c r="C53" s="40"/>
      <c r="D53" s="36"/>
      <c r="E53" s="36"/>
      <c r="F53" s="36"/>
      <c r="G53" s="36"/>
      <c r="H53" s="36"/>
      <c r="I53" s="37"/>
      <c r="J53" s="40"/>
    </row>
    <row r="54" spans="2:16">
      <c r="B54" s="35" t="s">
        <v>31</v>
      </c>
      <c r="C54" s="35">
        <f>C50*C40</f>
        <v>130</v>
      </c>
      <c r="D54" s="36"/>
      <c r="E54" s="36"/>
      <c r="F54" s="36"/>
      <c r="G54" s="36"/>
      <c r="H54" s="36"/>
      <c r="I54" s="35" t="s">
        <v>30</v>
      </c>
      <c r="J54" s="35">
        <f>IFERROR(J50*J40, 0)</f>
        <v>0</v>
      </c>
    </row>
    <row r="55" spans="2:16">
      <c r="B55" s="35" t="s">
        <v>29</v>
      </c>
      <c r="C55" s="35">
        <f>C47/C40</f>
        <v>1.9</v>
      </c>
      <c r="D55" s="36"/>
      <c r="E55" s="36"/>
      <c r="F55" s="36"/>
      <c r="G55" s="36"/>
      <c r="H55" s="36"/>
      <c r="I55" s="35" t="s">
        <v>28</v>
      </c>
      <c r="J55" s="39">
        <f>IFERROR(J47/J40, 0)</f>
        <v>0</v>
      </c>
    </row>
    <row r="56" spans="2:16">
      <c r="B56" s="35" t="s">
        <v>27</v>
      </c>
      <c r="C56" s="180">
        <f>C48</f>
        <v>12</v>
      </c>
      <c r="D56" s="36"/>
      <c r="E56" s="36"/>
      <c r="F56" s="36"/>
      <c r="G56" s="36"/>
      <c r="H56" s="36"/>
      <c r="I56" s="35" t="s">
        <v>26</v>
      </c>
      <c r="J56" s="180">
        <f>J48</f>
        <v>0</v>
      </c>
    </row>
    <row r="57" spans="2:16">
      <c r="B57" s="35" t="s">
        <v>164</v>
      </c>
      <c r="C57" s="180">
        <f>C56*C55</f>
        <v>22.799999999999997</v>
      </c>
      <c r="D57" s="36"/>
      <c r="E57" s="36"/>
      <c r="F57" s="36"/>
      <c r="G57" s="36"/>
      <c r="H57" s="36"/>
      <c r="I57" s="35" t="s">
        <v>163</v>
      </c>
      <c r="J57" s="180">
        <f>IFERROR(J56*J55, 0)</f>
        <v>0</v>
      </c>
      <c r="O57" s="33"/>
    </row>
    <row r="58" spans="2:16">
      <c r="B58" s="38"/>
      <c r="C58" s="181"/>
      <c r="D58" s="36"/>
      <c r="E58" s="36"/>
      <c r="F58" s="36"/>
      <c r="G58" s="36"/>
      <c r="H58" s="36"/>
      <c r="I58" s="38"/>
      <c r="J58" s="181"/>
    </row>
    <row r="59" spans="2:16">
      <c r="B59" s="35" t="s">
        <v>25</v>
      </c>
      <c r="C59" s="180">
        <f>C52/(C50*C40)</f>
        <v>35.299999999999997</v>
      </c>
      <c r="D59" s="36"/>
      <c r="E59" s="36"/>
      <c r="F59" s="36"/>
      <c r="G59" s="36"/>
      <c r="H59" s="36"/>
      <c r="I59" s="35" t="s">
        <v>24</v>
      </c>
      <c r="J59" s="180">
        <f>IFERROR(J52/(J40*J50), 0)</f>
        <v>0</v>
      </c>
    </row>
    <row r="60" spans="2:16">
      <c r="B60" s="34"/>
      <c r="J60" s="183"/>
    </row>
    <row r="61" spans="2:16">
      <c r="J61" s="33"/>
    </row>
    <row r="62" spans="2:16">
      <c r="B62" s="34"/>
    </row>
    <row r="64" spans="2:16">
      <c r="B64" s="34"/>
      <c r="C64" s="34"/>
    </row>
    <row r="84" spans="10:10">
      <c r="J84" s="33"/>
    </row>
  </sheetData>
  <mergeCells count="7">
    <mergeCell ref="B18:J20"/>
    <mergeCell ref="B21:J23"/>
    <mergeCell ref="B25:J25"/>
    <mergeCell ref="B4:J10"/>
    <mergeCell ref="B11:J12"/>
    <mergeCell ref="B14:J15"/>
    <mergeCell ref="B17:J1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topLeftCell="A23" workbookViewId="0">
      <selection activeCell="L44" sqref="L44"/>
    </sheetView>
  </sheetViews>
  <sheetFormatPr baseColWidth="10" defaultRowHeight="15" x14ac:dyDescent="0"/>
  <cols>
    <col min="1" max="1" width="10.83203125" style="1"/>
    <col min="2" max="2" width="5.1640625" style="1" customWidth="1"/>
    <col min="3" max="3" width="27.1640625" style="1" customWidth="1"/>
    <col min="4" max="4" width="10.83203125" style="1" customWidth="1"/>
    <col min="5" max="5" width="10.83203125" style="1"/>
    <col min="6" max="6" width="12" style="1" customWidth="1"/>
    <col min="7" max="7" width="17.5" style="1" hidden="1" customWidth="1"/>
    <col min="8" max="8" width="14.33203125" style="1" hidden="1" customWidth="1"/>
    <col min="9" max="9" width="17.1640625" style="1" customWidth="1"/>
    <col min="10" max="10" width="10.83203125" style="1"/>
    <col min="11" max="11" width="32.33203125" style="1" customWidth="1"/>
    <col min="12" max="12" width="14" style="1" customWidth="1"/>
    <col min="13" max="13" width="6" style="1" customWidth="1"/>
    <col min="14" max="16384" width="10.83203125" style="1"/>
  </cols>
  <sheetData>
    <row r="1" spans="2:13" ht="20">
      <c r="B1" s="61" t="s">
        <v>144</v>
      </c>
    </row>
    <row r="2" spans="2:13" ht="15" customHeight="1">
      <c r="B2" s="210" t="s">
        <v>145</v>
      </c>
      <c r="C2" s="210"/>
      <c r="D2" s="210"/>
      <c r="E2" s="210"/>
      <c r="F2" s="210"/>
      <c r="G2" s="210"/>
      <c r="H2" s="210"/>
      <c r="I2" s="210"/>
      <c r="J2" s="210"/>
      <c r="K2" s="210"/>
      <c r="L2" s="210"/>
      <c r="M2" s="210"/>
    </row>
    <row r="3" spans="2:13">
      <c r="B3" s="210"/>
      <c r="C3" s="210"/>
      <c r="D3" s="210"/>
      <c r="E3" s="210"/>
      <c r="F3" s="210"/>
      <c r="G3" s="210"/>
      <c r="H3" s="210"/>
      <c r="I3" s="210"/>
      <c r="J3" s="210"/>
      <c r="K3" s="210"/>
      <c r="L3" s="210"/>
      <c r="M3" s="210"/>
    </row>
    <row r="4" spans="2:13">
      <c r="B4" s="210"/>
      <c r="C4" s="210"/>
      <c r="D4" s="210"/>
      <c r="E4" s="210"/>
      <c r="F4" s="210"/>
      <c r="G4" s="210"/>
      <c r="H4" s="210"/>
      <c r="I4" s="210"/>
      <c r="J4" s="210"/>
      <c r="K4" s="210"/>
      <c r="L4" s="210"/>
      <c r="M4" s="210"/>
    </row>
    <row r="5" spans="2:13">
      <c r="B5" s="210"/>
      <c r="C5" s="210"/>
      <c r="D5" s="210"/>
      <c r="E5" s="210"/>
      <c r="F5" s="210"/>
      <c r="G5" s="210"/>
      <c r="H5" s="210"/>
      <c r="I5" s="210"/>
      <c r="J5" s="210"/>
      <c r="K5" s="210"/>
      <c r="L5" s="210"/>
      <c r="M5" s="210"/>
    </row>
    <row r="6" spans="2:13">
      <c r="B6" s="210"/>
      <c r="C6" s="210"/>
      <c r="D6" s="210"/>
      <c r="E6" s="210"/>
      <c r="F6" s="210"/>
      <c r="G6" s="210"/>
      <c r="H6" s="210"/>
      <c r="I6" s="210"/>
      <c r="J6" s="210"/>
      <c r="K6" s="210"/>
      <c r="L6" s="210"/>
      <c r="M6" s="210"/>
    </row>
    <row r="7" spans="2:13" ht="31" customHeight="1">
      <c r="B7" s="211" t="s">
        <v>151</v>
      </c>
      <c r="C7" s="211"/>
      <c r="D7" s="211"/>
      <c r="E7" s="211"/>
      <c r="F7" s="211"/>
      <c r="G7" s="211"/>
      <c r="H7" s="211"/>
      <c r="I7" s="211"/>
      <c r="J7" s="211"/>
      <c r="K7" s="211"/>
      <c r="L7" s="211"/>
      <c r="M7" s="211"/>
    </row>
    <row r="8" spans="2:13">
      <c r="C8" s="160"/>
      <c r="D8" s="160"/>
      <c r="E8" s="160"/>
      <c r="F8" s="160"/>
      <c r="G8" s="160"/>
      <c r="H8" s="160"/>
      <c r="I8" s="160"/>
      <c r="J8" s="160"/>
      <c r="K8" s="160"/>
      <c r="L8" s="160"/>
      <c r="M8" s="160"/>
    </row>
    <row r="9" spans="2:13">
      <c r="B9" s="210" t="s">
        <v>168</v>
      </c>
      <c r="C9" s="210"/>
      <c r="D9" s="210"/>
      <c r="E9" s="210"/>
      <c r="F9" s="210"/>
      <c r="G9" s="210"/>
      <c r="H9" s="210"/>
      <c r="I9" s="210"/>
      <c r="J9" s="210"/>
      <c r="K9" s="210"/>
      <c r="L9" s="210"/>
      <c r="M9" s="210"/>
    </row>
    <row r="10" spans="2:13" ht="31" customHeight="1">
      <c r="B10" s="210"/>
      <c r="C10" s="210"/>
      <c r="D10" s="210"/>
      <c r="E10" s="210"/>
      <c r="F10" s="210"/>
      <c r="G10" s="210"/>
      <c r="H10" s="210"/>
      <c r="I10" s="210"/>
      <c r="J10" s="210"/>
      <c r="K10" s="210"/>
      <c r="L10" s="210"/>
      <c r="M10" s="210"/>
    </row>
    <row r="11" spans="2:13" ht="13" customHeight="1">
      <c r="B11" s="210"/>
      <c r="C11" s="210"/>
      <c r="D11" s="210"/>
      <c r="E11" s="210"/>
      <c r="F11" s="210"/>
      <c r="G11" s="210"/>
      <c r="H11" s="210"/>
      <c r="I11" s="210"/>
      <c r="J11" s="210"/>
      <c r="K11" s="210"/>
      <c r="L11" s="210"/>
      <c r="M11" s="210"/>
    </row>
    <row r="12" spans="2:13" ht="15" customHeight="1">
      <c r="B12" s="210" t="s">
        <v>170</v>
      </c>
      <c r="C12" s="210"/>
      <c r="D12" s="210"/>
      <c r="E12" s="210"/>
      <c r="F12" s="210"/>
      <c r="G12" s="210"/>
      <c r="H12" s="210"/>
      <c r="I12" s="210"/>
      <c r="J12" s="210"/>
      <c r="K12" s="210"/>
      <c r="L12" s="210"/>
      <c r="M12" s="210"/>
    </row>
    <row r="13" spans="2:13">
      <c r="B13" s="210"/>
      <c r="C13" s="210"/>
      <c r="D13" s="210"/>
      <c r="E13" s="210"/>
      <c r="F13" s="210"/>
      <c r="G13" s="210"/>
      <c r="H13" s="210"/>
      <c r="I13" s="210"/>
      <c r="J13" s="210"/>
      <c r="K13" s="210"/>
      <c r="L13" s="210"/>
      <c r="M13" s="210"/>
    </row>
    <row r="14" spans="2:13">
      <c r="B14" s="210"/>
      <c r="C14" s="210"/>
      <c r="D14" s="210"/>
      <c r="E14" s="210"/>
      <c r="F14" s="210"/>
      <c r="G14" s="210"/>
      <c r="H14" s="210"/>
      <c r="I14" s="210"/>
      <c r="J14" s="210"/>
      <c r="K14" s="210"/>
      <c r="L14" s="210"/>
      <c r="M14" s="210"/>
    </row>
    <row r="15" spans="2:13">
      <c r="B15" s="210"/>
      <c r="C15" s="210"/>
      <c r="D15" s="210"/>
      <c r="E15" s="210"/>
      <c r="F15" s="210"/>
      <c r="G15" s="210"/>
      <c r="H15" s="210"/>
      <c r="I15" s="210"/>
      <c r="J15" s="210"/>
      <c r="K15" s="210"/>
      <c r="L15" s="210"/>
      <c r="M15" s="210"/>
    </row>
    <row r="16" spans="2:13" ht="15" customHeight="1">
      <c r="B16" s="210" t="s">
        <v>150</v>
      </c>
      <c r="C16" s="210"/>
      <c r="D16" s="210"/>
      <c r="E16" s="210"/>
      <c r="F16" s="210"/>
      <c r="G16" s="210"/>
      <c r="H16" s="210"/>
      <c r="I16" s="210"/>
      <c r="J16" s="210"/>
      <c r="K16" s="210"/>
      <c r="L16" s="210"/>
      <c r="M16" s="210"/>
    </row>
    <row r="17" spans="2:13">
      <c r="B17" s="210"/>
      <c r="C17" s="210"/>
      <c r="D17" s="210"/>
      <c r="E17" s="210"/>
      <c r="F17" s="210"/>
      <c r="G17" s="210"/>
      <c r="H17" s="210"/>
      <c r="I17" s="210"/>
      <c r="J17" s="210"/>
      <c r="K17" s="210"/>
      <c r="L17" s="210"/>
      <c r="M17" s="210"/>
    </row>
    <row r="18" spans="2:13">
      <c r="B18" s="210"/>
      <c r="C18" s="210"/>
      <c r="D18" s="210"/>
      <c r="E18" s="210"/>
      <c r="F18" s="210"/>
      <c r="G18" s="210"/>
      <c r="H18" s="210"/>
      <c r="I18" s="210"/>
      <c r="J18" s="210"/>
      <c r="K18" s="210"/>
      <c r="L18" s="210"/>
      <c r="M18" s="210"/>
    </row>
    <row r="19" spans="2:13" ht="18" customHeight="1"/>
    <row r="20" spans="2:13" ht="18" customHeight="1">
      <c r="B20" s="210" t="s">
        <v>152</v>
      </c>
      <c r="C20" s="210"/>
      <c r="D20" s="210"/>
      <c r="E20" s="210"/>
      <c r="F20" s="210"/>
      <c r="G20" s="210"/>
      <c r="H20" s="210"/>
      <c r="I20" s="210"/>
      <c r="J20" s="210"/>
      <c r="K20" s="210"/>
      <c r="L20" s="210"/>
      <c r="M20" s="210"/>
    </row>
    <row r="21" spans="2:13" ht="18" customHeight="1">
      <c r="B21" s="210"/>
      <c r="C21" s="210"/>
      <c r="D21" s="210"/>
      <c r="E21" s="210"/>
      <c r="F21" s="210"/>
      <c r="G21" s="210"/>
      <c r="H21" s="210"/>
      <c r="I21" s="210"/>
      <c r="J21" s="210"/>
      <c r="K21" s="210"/>
      <c r="L21" s="210"/>
      <c r="M21" s="210"/>
    </row>
    <row r="23" spans="2:13">
      <c r="B23" s="2"/>
      <c r="C23" s="3"/>
      <c r="D23" s="3"/>
      <c r="E23" s="3"/>
      <c r="F23" s="3"/>
      <c r="G23" s="3"/>
      <c r="H23" s="3"/>
      <c r="I23" s="3"/>
      <c r="J23" s="3"/>
      <c r="K23" s="3"/>
      <c r="L23" s="3"/>
      <c r="M23" s="4"/>
    </row>
    <row r="24" spans="2:13" ht="18">
      <c r="B24" s="5"/>
      <c r="C24" s="6" t="s">
        <v>1</v>
      </c>
      <c r="D24" s="7"/>
      <c r="E24" s="7"/>
      <c r="F24" s="7"/>
      <c r="G24" s="7"/>
      <c r="H24" s="7"/>
      <c r="I24" s="184">
        <v>42327</v>
      </c>
      <c r="J24" s="7"/>
      <c r="K24" s="209" t="s">
        <v>129</v>
      </c>
      <c r="L24" s="209"/>
      <c r="M24" s="8"/>
    </row>
    <row r="25" spans="2:13" ht="16">
      <c r="B25" s="5"/>
      <c r="C25" s="123"/>
      <c r="D25" s="125">
        <v>2013</v>
      </c>
      <c r="E25" s="125">
        <v>2014</v>
      </c>
      <c r="F25" s="125">
        <v>2015</v>
      </c>
      <c r="G25" s="124" t="s">
        <v>2</v>
      </c>
      <c r="H25" s="124" t="s">
        <v>3</v>
      </c>
      <c r="I25" s="124" t="s">
        <v>73</v>
      </c>
      <c r="J25" s="7"/>
      <c r="K25" s="127" t="s">
        <v>126</v>
      </c>
      <c r="L25" s="185">
        <v>100</v>
      </c>
      <c r="M25" s="10"/>
    </row>
    <row r="26" spans="2:13" ht="16">
      <c r="B26" s="5"/>
      <c r="C26" s="124" t="s">
        <v>7</v>
      </c>
      <c r="D26" s="126">
        <v>82</v>
      </c>
      <c r="E26" s="126">
        <v>89</v>
      </c>
      <c r="F26" s="126">
        <v>102</v>
      </c>
      <c r="G26" s="62"/>
      <c r="H26" s="63"/>
      <c r="I26" s="64">
        <f>(F26*Forecast)+F26</f>
        <v>118.32</v>
      </c>
      <c r="J26" s="7"/>
      <c r="K26" s="127" t="s">
        <v>139</v>
      </c>
      <c r="L26" s="185">
        <f>'[2]Business Overview Dashboard'!F13</f>
        <v>35.299999999999997</v>
      </c>
      <c r="M26" s="10"/>
    </row>
    <row r="27" spans="2:13" ht="16">
      <c r="B27" s="5"/>
      <c r="C27" s="14"/>
      <c r="D27" s="14"/>
      <c r="E27" s="14"/>
      <c r="F27" s="14"/>
      <c r="G27" s="14"/>
      <c r="H27" s="14"/>
      <c r="I27" s="14"/>
      <c r="J27" s="7"/>
      <c r="K27" s="11" t="s">
        <v>4</v>
      </c>
      <c r="L27" s="12">
        <f>I26</f>
        <v>118.32</v>
      </c>
      <c r="M27" s="10"/>
    </row>
    <row r="28" spans="2:13" ht="16">
      <c r="B28" s="5"/>
      <c r="C28" s="15" t="s">
        <v>128</v>
      </c>
      <c r="D28" s="16"/>
      <c r="E28" s="18">
        <f>IFERROR((E26/D26)-1,0)</f>
        <v>8.5365853658536661E-2</v>
      </c>
      <c r="F28" s="18">
        <f>IFERROR((F26/E26)-1,0)</f>
        <v>0.14606741573033699</v>
      </c>
      <c r="G28" s="14"/>
      <c r="H28" s="14"/>
      <c r="I28" s="14"/>
      <c r="J28" s="7"/>
      <c r="K28" s="13" t="s">
        <v>5</v>
      </c>
      <c r="L28" s="186">
        <f>L27*L25</f>
        <v>11832</v>
      </c>
      <c r="M28" s="10"/>
    </row>
    <row r="29" spans="2:13" ht="16">
      <c r="B29" s="5"/>
      <c r="G29" s="17"/>
      <c r="J29" s="7"/>
      <c r="K29" s="13" t="s">
        <v>130</v>
      </c>
      <c r="L29" s="186">
        <f>L27*L26</f>
        <v>4176.695999999999</v>
      </c>
      <c r="M29" s="10"/>
    </row>
    <row r="30" spans="2:13" ht="16">
      <c r="B30" s="5"/>
      <c r="C30" s="128" t="s">
        <v>6</v>
      </c>
      <c r="D30" s="129">
        <v>0.16</v>
      </c>
      <c r="G30" s="17"/>
      <c r="J30" s="7"/>
      <c r="M30" s="10"/>
    </row>
    <row r="31" spans="2:13" ht="16">
      <c r="B31" s="5"/>
      <c r="C31" s="19"/>
      <c r="D31" s="17"/>
      <c r="E31" s="17"/>
      <c r="F31" s="17"/>
      <c r="G31" s="17"/>
      <c r="H31" s="17"/>
      <c r="I31" s="17"/>
      <c r="J31" s="7"/>
      <c r="K31" s="20"/>
      <c r="L31" s="9"/>
      <c r="M31" s="10"/>
    </row>
    <row r="32" spans="2:13" ht="16">
      <c r="B32" s="5"/>
      <c r="C32" s="22"/>
      <c r="D32" s="23"/>
      <c r="E32" s="23"/>
      <c r="F32" s="23"/>
      <c r="G32" s="23"/>
      <c r="H32" s="23"/>
      <c r="I32" s="23"/>
      <c r="J32" s="7"/>
      <c r="K32" s="9"/>
      <c r="L32" s="9"/>
      <c r="M32" s="10"/>
    </row>
    <row r="33" spans="2:13" ht="16">
      <c r="B33" s="5"/>
      <c r="C33" s="9"/>
      <c r="D33" s="9"/>
      <c r="E33" s="23"/>
      <c r="F33" s="23"/>
      <c r="G33" s="23"/>
      <c r="H33" s="23"/>
      <c r="I33" s="23"/>
      <c r="J33" s="7"/>
      <c r="K33" s="25"/>
      <c r="L33" s="21"/>
      <c r="M33" s="10"/>
    </row>
    <row r="34" spans="2:13" ht="16">
      <c r="B34" s="5"/>
      <c r="C34" s="9"/>
      <c r="D34" s="9"/>
      <c r="E34" s="26"/>
      <c r="F34" s="26"/>
      <c r="G34" s="26"/>
      <c r="H34" s="26"/>
      <c r="I34" s="26"/>
      <c r="J34" s="7"/>
      <c r="K34" s="21"/>
      <c r="L34" s="21"/>
      <c r="M34" s="10"/>
    </row>
    <row r="35" spans="2:13" ht="16">
      <c r="B35" s="5"/>
      <c r="J35" s="7"/>
      <c r="M35" s="10"/>
    </row>
    <row r="36" spans="2:13" ht="16">
      <c r="B36" s="5"/>
      <c r="J36" s="7"/>
      <c r="M36" s="24"/>
    </row>
    <row r="37" spans="2:13" ht="16">
      <c r="B37" s="5"/>
      <c r="J37" s="7"/>
      <c r="M37" s="24"/>
    </row>
    <row r="38" spans="2:13">
      <c r="B38" s="5"/>
      <c r="J38" s="9"/>
      <c r="M38" s="24"/>
    </row>
    <row r="39" spans="2:13" ht="18">
      <c r="B39" s="5"/>
      <c r="C39" s="6" t="s">
        <v>127</v>
      </c>
      <c r="D39" s="7"/>
      <c r="E39" s="7"/>
      <c r="F39" s="7"/>
      <c r="G39" s="7"/>
      <c r="H39" s="7"/>
      <c r="I39" s="7"/>
      <c r="J39" s="7"/>
      <c r="K39" s="209" t="s">
        <v>129</v>
      </c>
      <c r="L39" s="209"/>
      <c r="M39" s="24"/>
    </row>
    <row r="40" spans="2:13" ht="16">
      <c r="B40" s="5"/>
      <c r="C40" s="123"/>
      <c r="D40" s="125">
        <v>2013</v>
      </c>
      <c r="E40" s="125">
        <v>2014</v>
      </c>
      <c r="F40" s="125">
        <v>2015</v>
      </c>
      <c r="G40" s="124" t="s">
        <v>2</v>
      </c>
      <c r="H40" s="124" t="s">
        <v>3</v>
      </c>
      <c r="I40" s="124" t="s">
        <v>73</v>
      </c>
      <c r="J40" s="7"/>
      <c r="K40" s="127" t="s">
        <v>126</v>
      </c>
      <c r="L40" s="185">
        <v>0</v>
      </c>
      <c r="M40" s="24"/>
    </row>
    <row r="41" spans="2:13" ht="16">
      <c r="B41" s="5"/>
      <c r="C41" s="124" t="s">
        <v>7</v>
      </c>
      <c r="D41" s="65">
        <v>0</v>
      </c>
      <c r="E41" s="65">
        <v>0</v>
      </c>
      <c r="F41" s="65">
        <v>0</v>
      </c>
      <c r="G41" s="62"/>
      <c r="H41" s="63"/>
      <c r="I41" s="64">
        <f>(F41*D45)+F41</f>
        <v>0</v>
      </c>
      <c r="J41" s="7"/>
      <c r="K41" s="127" t="s">
        <v>139</v>
      </c>
      <c r="L41" s="185">
        <v>0</v>
      </c>
      <c r="M41" s="24"/>
    </row>
    <row r="42" spans="2:13" ht="16">
      <c r="B42" s="5"/>
      <c r="C42" s="14"/>
      <c r="D42" s="14"/>
      <c r="E42" s="14"/>
      <c r="F42" s="14"/>
      <c r="G42" s="14"/>
      <c r="H42" s="14"/>
      <c r="I42" s="14"/>
      <c r="J42" s="7"/>
      <c r="K42" s="11" t="s">
        <v>4</v>
      </c>
      <c r="L42" s="12">
        <f>I41</f>
        <v>0</v>
      </c>
      <c r="M42" s="24"/>
    </row>
    <row r="43" spans="2:13" ht="16">
      <c r="B43" s="5"/>
      <c r="C43" s="15" t="s">
        <v>8</v>
      </c>
      <c r="D43" s="16"/>
      <c r="E43" s="18">
        <f>IFERROR((E41/D41)-1,0)</f>
        <v>0</v>
      </c>
      <c r="F43" s="18">
        <f>IFERROR((F41/E41)-1,0)</f>
        <v>0</v>
      </c>
      <c r="G43" s="14"/>
      <c r="H43" s="14"/>
      <c r="I43" s="14"/>
      <c r="J43" s="7"/>
      <c r="K43" s="13" t="s">
        <v>5</v>
      </c>
      <c r="L43" s="186">
        <f>L42*L40</f>
        <v>0</v>
      </c>
      <c r="M43" s="24"/>
    </row>
    <row r="44" spans="2:13" ht="16">
      <c r="B44" s="5"/>
      <c r="G44" s="17"/>
      <c r="J44" s="7"/>
      <c r="K44" s="13" t="s">
        <v>130</v>
      </c>
      <c r="L44" s="186">
        <f>L42*L41</f>
        <v>0</v>
      </c>
      <c r="M44" s="24"/>
    </row>
    <row r="45" spans="2:13" ht="16">
      <c r="B45" s="5"/>
      <c r="C45" s="128" t="s">
        <v>6</v>
      </c>
      <c r="D45" s="129">
        <v>0</v>
      </c>
      <c r="G45" s="17"/>
      <c r="J45" s="7"/>
      <c r="K45" s="9"/>
      <c r="L45" s="9"/>
      <c r="M45" s="24"/>
    </row>
    <row r="46" spans="2:13" ht="16">
      <c r="B46" s="5"/>
      <c r="J46" s="7"/>
      <c r="K46" s="9"/>
      <c r="L46" s="9"/>
      <c r="M46" s="24"/>
    </row>
    <row r="47" spans="2:13" ht="16">
      <c r="B47" s="5"/>
      <c r="J47" s="7"/>
      <c r="K47" s="9"/>
      <c r="L47" s="9"/>
      <c r="M47" s="24"/>
    </row>
    <row r="48" spans="2:13" ht="16">
      <c r="B48" s="5"/>
      <c r="C48" s="26"/>
      <c r="D48" s="26"/>
      <c r="E48" s="26"/>
      <c r="F48" s="26"/>
      <c r="G48" s="26"/>
      <c r="H48" s="26"/>
      <c r="I48" s="26"/>
      <c r="J48" s="7"/>
      <c r="K48" s="26"/>
      <c r="L48" s="26"/>
      <c r="M48" s="24"/>
    </row>
    <row r="49" spans="1:15" ht="18">
      <c r="B49" s="5"/>
      <c r="C49" s="22"/>
      <c r="D49" s="23"/>
      <c r="E49" s="23"/>
      <c r="F49" s="23"/>
      <c r="G49" s="23"/>
      <c r="H49" s="23"/>
      <c r="I49" s="23"/>
      <c r="J49" s="7"/>
      <c r="K49" s="208"/>
      <c r="L49" s="208"/>
      <c r="M49" s="10"/>
    </row>
    <row r="50" spans="1:15">
      <c r="B50" s="27"/>
      <c r="C50" s="28"/>
      <c r="D50" s="28"/>
      <c r="E50" s="28"/>
      <c r="F50" s="28"/>
      <c r="G50" s="28"/>
      <c r="H50" s="28"/>
      <c r="I50" s="28"/>
      <c r="J50" s="28"/>
      <c r="K50" s="28"/>
      <c r="L50" s="28"/>
      <c r="M50" s="29"/>
    </row>
    <row r="51" spans="1:15">
      <c r="B51" s="9"/>
      <c r="C51" s="26"/>
      <c r="D51" s="26"/>
      <c r="E51" s="26"/>
      <c r="F51" s="26"/>
      <c r="G51" s="26"/>
      <c r="H51" s="26"/>
      <c r="I51" s="26"/>
      <c r="J51" s="9"/>
      <c r="K51" s="31"/>
      <c r="L51" s="30"/>
      <c r="M51" s="9"/>
    </row>
    <row r="52" spans="1:15" ht="18">
      <c r="A52" s="26"/>
      <c r="B52" s="66"/>
      <c r="C52" s="19"/>
      <c r="D52" s="72"/>
      <c r="E52" s="72"/>
      <c r="F52" s="72"/>
      <c r="G52" s="62"/>
      <c r="H52" s="63"/>
      <c r="I52" s="62"/>
      <c r="J52" s="26"/>
      <c r="K52" s="73"/>
      <c r="L52" s="30"/>
      <c r="M52" s="26"/>
      <c r="N52" s="26"/>
      <c r="O52" s="26"/>
    </row>
    <row r="53" spans="1:15" ht="18">
      <c r="A53" s="26"/>
      <c r="B53" s="66"/>
      <c r="C53" s="19"/>
      <c r="D53" s="72"/>
      <c r="E53" s="72"/>
      <c r="F53" s="72"/>
      <c r="G53" s="62"/>
      <c r="H53" s="63"/>
      <c r="I53" s="62"/>
      <c r="J53" s="26"/>
      <c r="K53" s="73"/>
      <c r="L53" s="30"/>
      <c r="M53" s="26"/>
      <c r="N53" s="26"/>
      <c r="O53" s="26"/>
    </row>
    <row r="54" spans="1:15">
      <c r="A54" s="26"/>
      <c r="B54" s="26"/>
      <c r="C54" s="19"/>
      <c r="D54" s="72"/>
      <c r="E54" s="72"/>
      <c r="F54" s="72"/>
      <c r="G54" s="62"/>
      <c r="H54" s="63"/>
      <c r="I54" s="62"/>
      <c r="J54" s="26"/>
      <c r="K54" s="31"/>
      <c r="L54" s="74"/>
      <c r="M54" s="26"/>
      <c r="N54" s="26"/>
      <c r="O54" s="26"/>
    </row>
    <row r="55" spans="1:15">
      <c r="A55" s="26"/>
      <c r="B55" s="26"/>
      <c r="C55" s="17"/>
      <c r="D55" s="17"/>
      <c r="E55" s="17"/>
      <c r="F55" s="17"/>
      <c r="G55" s="17"/>
      <c r="H55" s="17"/>
      <c r="I55" s="17"/>
      <c r="J55" s="26"/>
      <c r="K55" s="31"/>
      <c r="L55" s="74"/>
      <c r="M55" s="26"/>
      <c r="N55" s="26"/>
      <c r="O55" s="26"/>
    </row>
    <row r="56" spans="1:15">
      <c r="A56" s="26"/>
      <c r="B56" s="26"/>
      <c r="C56" s="19"/>
      <c r="D56" s="75"/>
      <c r="E56" s="17"/>
      <c r="F56" s="17"/>
      <c r="G56" s="17"/>
      <c r="H56" s="17"/>
      <c r="I56" s="17"/>
      <c r="J56" s="26"/>
      <c r="K56" s="73"/>
      <c r="L56" s="30"/>
      <c r="M56" s="26"/>
      <c r="N56" s="26"/>
      <c r="O56" s="26"/>
    </row>
    <row r="57" spans="1:15" ht="16">
      <c r="A57" s="26"/>
      <c r="B57" s="26"/>
      <c r="C57" s="19"/>
      <c r="D57" s="17"/>
      <c r="E57" s="17"/>
      <c r="F57" s="17"/>
      <c r="G57" s="17"/>
      <c r="H57" s="17"/>
      <c r="I57" s="17"/>
      <c r="J57" s="23"/>
      <c r="K57" s="73"/>
      <c r="L57" s="30"/>
      <c r="M57" s="26"/>
      <c r="N57" s="26"/>
      <c r="O57" s="26"/>
    </row>
    <row r="58" spans="1:15" ht="16">
      <c r="A58" s="26"/>
      <c r="B58" s="26"/>
      <c r="C58" s="17"/>
      <c r="D58" s="17"/>
      <c r="E58" s="17"/>
      <c r="F58" s="17"/>
      <c r="G58" s="17"/>
      <c r="H58" s="17"/>
      <c r="I58" s="17"/>
      <c r="J58" s="23"/>
      <c r="K58" s="20"/>
      <c r="L58" s="26"/>
      <c r="M58" s="26"/>
      <c r="N58" s="26"/>
      <c r="O58" s="26"/>
    </row>
    <row r="59" spans="1:15" ht="16">
      <c r="A59" s="26"/>
      <c r="B59" s="26"/>
      <c r="C59" s="19"/>
      <c r="D59" s="17"/>
      <c r="E59" s="17"/>
      <c r="F59" s="17"/>
      <c r="G59" s="17"/>
      <c r="H59" s="17"/>
      <c r="I59" s="62"/>
      <c r="J59" s="23"/>
      <c r="K59" s="20"/>
      <c r="L59" s="26"/>
      <c r="M59" s="26"/>
      <c r="N59" s="26"/>
      <c r="O59" s="26"/>
    </row>
    <row r="60" spans="1:15" ht="16">
      <c r="A60" s="26"/>
      <c r="B60" s="26"/>
      <c r="C60" s="19"/>
      <c r="D60" s="17"/>
      <c r="E60" s="17"/>
      <c r="F60" s="17"/>
      <c r="G60" s="17"/>
      <c r="H60" s="17"/>
      <c r="I60" s="62"/>
      <c r="J60" s="23"/>
      <c r="K60" s="67"/>
      <c r="L60" s="26"/>
      <c r="M60" s="26"/>
      <c r="N60" s="26"/>
      <c r="O60" s="26"/>
    </row>
    <row r="61" spans="1:15" ht="16">
      <c r="A61" s="26"/>
      <c r="B61" s="26"/>
      <c r="C61" s="19"/>
      <c r="D61" s="17"/>
      <c r="E61" s="76"/>
      <c r="F61" s="76"/>
      <c r="G61" s="17"/>
      <c r="H61" s="17"/>
      <c r="I61" s="17"/>
      <c r="J61" s="23"/>
      <c r="K61" s="26"/>
      <c r="L61" s="26"/>
      <c r="M61" s="26"/>
      <c r="N61" s="26"/>
      <c r="O61" s="26"/>
    </row>
    <row r="62" spans="1:15" ht="16">
      <c r="A62" s="26"/>
      <c r="B62" s="26"/>
      <c r="C62" s="19"/>
      <c r="D62" s="17"/>
      <c r="E62" s="17"/>
      <c r="F62" s="17"/>
      <c r="G62" s="17"/>
      <c r="H62" s="17"/>
      <c r="I62" s="17"/>
      <c r="J62" s="23"/>
      <c r="K62" s="20"/>
      <c r="L62" s="67"/>
      <c r="M62" s="26"/>
      <c r="N62" s="26"/>
      <c r="O62" s="26"/>
    </row>
    <row r="63" spans="1:15" ht="16">
      <c r="A63" s="26"/>
      <c r="B63" s="26"/>
      <c r="C63" s="19"/>
      <c r="D63" s="17"/>
      <c r="E63" s="17"/>
      <c r="F63" s="17"/>
      <c r="G63" s="17"/>
      <c r="H63" s="17"/>
      <c r="I63" s="17"/>
      <c r="J63" s="23"/>
      <c r="K63" s="67"/>
      <c r="L63" s="67"/>
      <c r="M63" s="26"/>
      <c r="N63" s="26"/>
      <c r="O63" s="26"/>
    </row>
    <row r="64" spans="1:15" ht="18">
      <c r="A64" s="26"/>
      <c r="B64" s="26"/>
      <c r="C64" s="19"/>
      <c r="D64" s="77"/>
      <c r="E64" s="17"/>
      <c r="F64" s="17"/>
      <c r="G64" s="17"/>
      <c r="H64" s="17"/>
      <c r="I64" s="17"/>
      <c r="J64" s="23"/>
      <c r="K64" s="208"/>
      <c r="L64" s="208"/>
      <c r="M64" s="26"/>
      <c r="N64" s="26"/>
      <c r="O64" s="26"/>
    </row>
    <row r="65" spans="1:15" ht="16">
      <c r="A65" s="26"/>
      <c r="B65" s="26"/>
      <c r="C65" s="22"/>
      <c r="D65" s="23"/>
      <c r="E65" s="23"/>
      <c r="F65" s="23"/>
      <c r="G65" s="23"/>
      <c r="H65" s="23"/>
      <c r="I65" s="23"/>
      <c r="J65" s="23"/>
      <c r="K65" s="31"/>
      <c r="L65" s="68"/>
      <c r="M65" s="26"/>
      <c r="N65" s="26"/>
      <c r="O65" s="26"/>
    </row>
    <row r="66" spans="1:15" ht="16">
      <c r="A66" s="26"/>
      <c r="B66" s="26"/>
      <c r="C66" s="26"/>
      <c r="D66" s="26"/>
      <c r="E66" s="23"/>
      <c r="F66" s="23"/>
      <c r="G66" s="23"/>
      <c r="H66" s="23"/>
      <c r="I66" s="23"/>
      <c r="J66" s="23"/>
      <c r="K66" s="31"/>
      <c r="L66" s="69"/>
      <c r="M66" s="26"/>
      <c r="N66" s="26"/>
      <c r="O66" s="26"/>
    </row>
    <row r="67" spans="1:15" ht="16">
      <c r="A67" s="26"/>
      <c r="B67" s="26"/>
      <c r="C67" s="26"/>
      <c r="D67" s="26"/>
      <c r="E67" s="26"/>
      <c r="F67" s="26"/>
      <c r="G67" s="26"/>
      <c r="H67" s="26"/>
      <c r="I67" s="26"/>
      <c r="J67" s="23"/>
      <c r="K67" s="31"/>
      <c r="L67" s="70"/>
      <c r="M67" s="26"/>
      <c r="N67" s="26"/>
      <c r="O67" s="26"/>
    </row>
    <row r="68" spans="1:15" ht="16">
      <c r="A68" s="26"/>
      <c r="B68" s="26"/>
      <c r="C68" s="22"/>
      <c r="D68" s="23"/>
      <c r="E68" s="23"/>
      <c r="F68" s="23"/>
      <c r="G68" s="23"/>
      <c r="H68" s="23"/>
      <c r="I68" s="23"/>
      <c r="J68" s="23"/>
      <c r="K68" s="31"/>
      <c r="L68" s="30"/>
      <c r="M68" s="26"/>
      <c r="N68" s="26"/>
      <c r="O68" s="26"/>
    </row>
    <row r="69" spans="1:15" ht="16">
      <c r="A69" s="26"/>
      <c r="B69" s="26"/>
      <c r="C69" s="17"/>
      <c r="D69" s="71"/>
      <c r="E69" s="71"/>
      <c r="F69" s="71"/>
      <c r="G69" s="19"/>
      <c r="H69" s="19"/>
      <c r="I69" s="19"/>
      <c r="J69" s="23"/>
      <c r="K69" s="31"/>
      <c r="L69" s="30"/>
      <c r="M69" s="26"/>
      <c r="N69" s="26"/>
      <c r="O69" s="26"/>
    </row>
    <row r="70" spans="1:15" ht="16">
      <c r="A70" s="26"/>
      <c r="B70" s="26"/>
      <c r="C70" s="19"/>
      <c r="D70" s="72"/>
      <c r="E70" s="72"/>
      <c r="F70" s="72"/>
      <c r="G70" s="62"/>
      <c r="H70" s="63"/>
      <c r="I70" s="62"/>
      <c r="J70" s="23"/>
      <c r="K70" s="73"/>
      <c r="L70" s="30"/>
      <c r="M70" s="26"/>
      <c r="N70" s="26"/>
      <c r="O70" s="26"/>
    </row>
    <row r="71" spans="1:15" ht="16">
      <c r="A71" s="26"/>
      <c r="B71" s="26"/>
      <c r="C71" s="19"/>
      <c r="D71" s="72"/>
      <c r="E71" s="72"/>
      <c r="F71" s="72"/>
      <c r="G71" s="62"/>
      <c r="H71" s="63"/>
      <c r="I71" s="62"/>
      <c r="J71" s="23"/>
      <c r="K71" s="73"/>
      <c r="L71" s="30"/>
      <c r="M71" s="26"/>
      <c r="N71" s="26"/>
      <c r="O71" s="26"/>
    </row>
    <row r="72" spans="1:15" ht="16">
      <c r="A72" s="26"/>
      <c r="B72" s="26"/>
      <c r="C72" s="19"/>
      <c r="D72" s="72"/>
      <c r="E72" s="72"/>
      <c r="F72" s="72"/>
      <c r="G72" s="62"/>
      <c r="H72" s="63"/>
      <c r="I72" s="62"/>
      <c r="J72" s="23"/>
      <c r="K72" s="31"/>
      <c r="L72" s="74"/>
      <c r="M72" s="26"/>
      <c r="N72" s="26"/>
      <c r="O72" s="26"/>
    </row>
    <row r="73" spans="1:15" ht="16">
      <c r="A73" s="26"/>
      <c r="B73" s="26"/>
      <c r="C73" s="19"/>
      <c r="D73" s="72"/>
      <c r="E73" s="72"/>
      <c r="F73" s="72"/>
      <c r="G73" s="62"/>
      <c r="H73" s="63"/>
      <c r="I73" s="62"/>
      <c r="J73" s="23"/>
      <c r="K73" s="31"/>
      <c r="L73" s="74"/>
      <c r="M73" s="26"/>
      <c r="N73" s="26"/>
      <c r="O73" s="26"/>
    </row>
    <row r="74" spans="1:15" ht="16">
      <c r="A74" s="26"/>
      <c r="B74" s="26"/>
      <c r="C74" s="17"/>
      <c r="D74" s="17"/>
      <c r="E74" s="17"/>
      <c r="F74" s="17"/>
      <c r="G74" s="17"/>
      <c r="H74" s="17"/>
      <c r="I74" s="17"/>
      <c r="J74" s="23"/>
      <c r="K74" s="73"/>
      <c r="L74" s="30"/>
      <c r="M74" s="26"/>
      <c r="N74" s="26"/>
      <c r="O74" s="26"/>
    </row>
    <row r="75" spans="1:15">
      <c r="A75" s="26"/>
      <c r="B75" s="26"/>
      <c r="C75" s="19"/>
      <c r="D75" s="75"/>
      <c r="E75" s="17"/>
      <c r="F75" s="17"/>
      <c r="G75" s="17"/>
      <c r="H75" s="17"/>
      <c r="I75" s="17"/>
      <c r="J75" s="26"/>
      <c r="K75" s="73"/>
      <c r="L75" s="30"/>
      <c r="M75" s="26"/>
      <c r="N75" s="26"/>
      <c r="O75" s="26"/>
    </row>
    <row r="76" spans="1:15" ht="16">
      <c r="A76" s="26"/>
      <c r="B76" s="26"/>
      <c r="C76" s="19"/>
      <c r="D76" s="17"/>
      <c r="E76" s="17"/>
      <c r="F76" s="17"/>
      <c r="G76" s="17"/>
      <c r="H76" s="17"/>
      <c r="I76" s="17"/>
      <c r="J76" s="23"/>
      <c r="K76" s="26"/>
      <c r="L76" s="26"/>
      <c r="M76" s="26"/>
      <c r="N76" s="26"/>
      <c r="O76" s="26"/>
    </row>
    <row r="77" spans="1:15" ht="16">
      <c r="A77" s="26"/>
      <c r="B77" s="26"/>
      <c r="C77" s="17"/>
      <c r="D77" s="17"/>
      <c r="E77" s="17"/>
      <c r="F77" s="17"/>
      <c r="G77" s="17"/>
      <c r="H77" s="17"/>
      <c r="I77" s="17"/>
      <c r="J77" s="23"/>
      <c r="K77" s="26"/>
      <c r="L77" s="26"/>
      <c r="M77" s="26"/>
      <c r="N77" s="26"/>
      <c r="O77" s="26"/>
    </row>
    <row r="78" spans="1:15" ht="16">
      <c r="A78" s="26"/>
      <c r="B78" s="26"/>
      <c r="C78" s="19"/>
      <c r="D78" s="17"/>
      <c r="E78" s="17"/>
      <c r="F78" s="17"/>
      <c r="G78" s="17"/>
      <c r="H78" s="17"/>
      <c r="I78" s="62"/>
      <c r="J78" s="23"/>
      <c r="K78" s="26"/>
      <c r="L78" s="26"/>
      <c r="M78" s="26"/>
      <c r="N78" s="26"/>
      <c r="O78" s="26"/>
    </row>
    <row r="79" spans="1:15" ht="16">
      <c r="A79" s="26"/>
      <c r="B79" s="26"/>
      <c r="C79" s="19"/>
      <c r="D79" s="17"/>
      <c r="E79" s="17"/>
      <c r="F79" s="17"/>
      <c r="G79" s="17"/>
      <c r="H79" s="17"/>
      <c r="I79" s="62"/>
      <c r="J79" s="23"/>
      <c r="K79" s="26"/>
      <c r="L79" s="26"/>
      <c r="M79" s="26"/>
      <c r="N79" s="26"/>
      <c r="O79" s="26"/>
    </row>
    <row r="80" spans="1:15" ht="16">
      <c r="A80" s="26"/>
      <c r="B80" s="26"/>
      <c r="C80" s="19"/>
      <c r="D80" s="17"/>
      <c r="E80" s="76"/>
      <c r="F80" s="76"/>
      <c r="G80" s="17"/>
      <c r="H80" s="17"/>
      <c r="I80" s="17"/>
      <c r="J80" s="23"/>
      <c r="K80" s="26"/>
      <c r="L80" s="26"/>
      <c r="M80" s="26"/>
      <c r="N80" s="26"/>
      <c r="O80" s="26"/>
    </row>
    <row r="81" spans="1:15" ht="16">
      <c r="A81" s="26"/>
      <c r="B81" s="26"/>
      <c r="C81" s="19"/>
      <c r="D81" s="17"/>
      <c r="E81" s="17"/>
      <c r="F81" s="17"/>
      <c r="G81" s="17"/>
      <c r="H81" s="17"/>
      <c r="I81" s="17"/>
      <c r="J81" s="23"/>
      <c r="K81" s="26"/>
      <c r="L81" s="26"/>
      <c r="M81" s="26"/>
      <c r="N81" s="26"/>
      <c r="O81" s="26"/>
    </row>
    <row r="82" spans="1:15" ht="16">
      <c r="A82" s="26"/>
      <c r="B82" s="26"/>
      <c r="C82" s="19"/>
      <c r="D82" s="17"/>
      <c r="E82" s="17"/>
      <c r="F82" s="17"/>
      <c r="G82" s="17"/>
      <c r="H82" s="17"/>
      <c r="I82" s="17"/>
      <c r="J82" s="23"/>
      <c r="K82" s="26"/>
      <c r="L82" s="26"/>
      <c r="M82" s="26"/>
      <c r="N82" s="26"/>
      <c r="O82" s="26"/>
    </row>
    <row r="83" spans="1:15" ht="16">
      <c r="A83" s="26"/>
      <c r="B83" s="26"/>
      <c r="C83" s="19"/>
      <c r="D83" s="77"/>
      <c r="E83" s="17"/>
      <c r="F83" s="17"/>
      <c r="G83" s="17"/>
      <c r="H83" s="17"/>
      <c r="I83" s="17"/>
      <c r="J83" s="23"/>
      <c r="K83" s="26"/>
      <c r="L83" s="26"/>
      <c r="M83" s="26"/>
      <c r="N83" s="26"/>
      <c r="O83" s="26"/>
    </row>
    <row r="84" spans="1:15" ht="16">
      <c r="A84" s="26"/>
      <c r="B84" s="26"/>
      <c r="C84" s="26"/>
      <c r="D84" s="26"/>
      <c r="E84" s="26"/>
      <c r="F84" s="26"/>
      <c r="G84" s="26"/>
      <c r="H84" s="26"/>
      <c r="I84" s="26"/>
      <c r="J84" s="23"/>
      <c r="K84" s="26"/>
      <c r="L84" s="26"/>
      <c r="M84" s="26"/>
      <c r="N84" s="26"/>
      <c r="O84" s="26"/>
    </row>
    <row r="85" spans="1:15" ht="16">
      <c r="A85" s="26"/>
      <c r="B85" s="26"/>
      <c r="C85" s="26"/>
      <c r="D85" s="26"/>
      <c r="E85" s="26"/>
      <c r="F85" s="26"/>
      <c r="G85" s="26"/>
      <c r="H85" s="26"/>
      <c r="I85" s="26"/>
      <c r="J85" s="23"/>
      <c r="K85" s="26"/>
      <c r="L85" s="26"/>
      <c r="M85" s="26"/>
      <c r="N85" s="26"/>
      <c r="O85" s="26"/>
    </row>
    <row r="86" spans="1:15" ht="16">
      <c r="A86" s="26"/>
      <c r="B86" s="26"/>
      <c r="C86" s="26"/>
      <c r="D86" s="26"/>
      <c r="E86" s="26"/>
      <c r="F86" s="26"/>
      <c r="G86" s="26"/>
      <c r="H86" s="26"/>
      <c r="I86" s="26"/>
      <c r="J86" s="23"/>
      <c r="K86" s="26"/>
      <c r="L86" s="26"/>
      <c r="M86" s="26"/>
      <c r="N86" s="26"/>
      <c r="O86" s="26"/>
    </row>
    <row r="87" spans="1:15" ht="16">
      <c r="A87" s="26"/>
      <c r="B87" s="26"/>
      <c r="C87" s="26"/>
      <c r="D87" s="26"/>
      <c r="E87" s="26"/>
      <c r="F87" s="26"/>
      <c r="G87" s="26"/>
      <c r="H87" s="26"/>
      <c r="I87" s="26"/>
      <c r="J87" s="23"/>
      <c r="K87" s="26"/>
      <c r="L87" s="26"/>
      <c r="M87" s="26"/>
      <c r="N87" s="26"/>
      <c r="O87" s="26"/>
    </row>
    <row r="88" spans="1:15" ht="16">
      <c r="A88" s="26"/>
      <c r="B88" s="26"/>
      <c r="C88" s="26"/>
      <c r="D88" s="26"/>
      <c r="E88" s="26"/>
      <c r="F88" s="26"/>
      <c r="G88" s="26"/>
      <c r="H88" s="26"/>
      <c r="I88" s="26"/>
      <c r="J88" s="23"/>
      <c r="K88" s="26"/>
      <c r="L88" s="26"/>
      <c r="M88" s="26"/>
      <c r="N88" s="26"/>
      <c r="O88" s="26"/>
    </row>
    <row r="89" spans="1:15" ht="16">
      <c r="A89" s="26"/>
      <c r="B89" s="26"/>
      <c r="J89" s="23"/>
      <c r="M89" s="26"/>
      <c r="N89" s="26"/>
      <c r="O89" s="26"/>
    </row>
    <row r="90" spans="1:15" ht="16">
      <c r="A90" s="26"/>
      <c r="B90" s="26"/>
      <c r="J90" s="23"/>
      <c r="M90" s="26"/>
      <c r="N90" s="26"/>
      <c r="O90" s="26"/>
    </row>
    <row r="91" spans="1:15" ht="16">
      <c r="A91" s="26"/>
      <c r="B91" s="26"/>
      <c r="J91" s="23"/>
      <c r="M91" s="26"/>
      <c r="N91" s="26"/>
      <c r="O91" s="26"/>
    </row>
    <row r="92" spans="1:15">
      <c r="A92" s="26"/>
      <c r="B92" s="26"/>
      <c r="J92" s="26"/>
      <c r="M92" s="26"/>
      <c r="N92" s="26"/>
      <c r="O92" s="26"/>
    </row>
    <row r="93" spans="1:15">
      <c r="A93" s="26"/>
      <c r="B93" s="26"/>
      <c r="J93" s="26"/>
      <c r="M93" s="26"/>
      <c r="N93" s="26"/>
      <c r="O93" s="26"/>
    </row>
    <row r="94" spans="1:15">
      <c r="A94" s="26"/>
      <c r="B94" s="26"/>
      <c r="J94" s="26"/>
      <c r="M94" s="26"/>
      <c r="N94" s="26"/>
      <c r="O94" s="26"/>
    </row>
    <row r="95" spans="1:15">
      <c r="A95" s="26"/>
      <c r="B95" s="26"/>
      <c r="J95" s="26"/>
      <c r="M95" s="26"/>
      <c r="N95" s="26"/>
      <c r="O95" s="26"/>
    </row>
    <row r="96" spans="1:15">
      <c r="A96" s="26"/>
      <c r="B96" s="26"/>
      <c r="J96" s="26"/>
      <c r="M96" s="26"/>
      <c r="N96" s="26"/>
      <c r="O96" s="26"/>
    </row>
  </sheetData>
  <mergeCells count="10">
    <mergeCell ref="K64:L64"/>
    <mergeCell ref="K39:L39"/>
    <mergeCell ref="B9:M11"/>
    <mergeCell ref="B20:M21"/>
    <mergeCell ref="B2:M6"/>
    <mergeCell ref="B16:M18"/>
    <mergeCell ref="B12:M15"/>
    <mergeCell ref="K24:L24"/>
    <mergeCell ref="K49:L49"/>
    <mergeCell ref="B7:M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7"/>
  <sheetViews>
    <sheetView showGridLines="0" workbookViewId="0">
      <selection activeCell="B7" sqref="B7:J9"/>
    </sheetView>
  </sheetViews>
  <sheetFormatPr baseColWidth="10" defaultRowHeight="15" x14ac:dyDescent="0"/>
  <cols>
    <col min="2" max="2" width="36.1640625" customWidth="1"/>
    <col min="3" max="3" width="9.6640625" bestFit="1" customWidth="1"/>
    <col min="4" max="4" width="2.6640625" customWidth="1"/>
    <col min="5" max="5" width="0" hidden="1" customWidth="1"/>
    <col min="6" max="6" width="28.6640625" customWidth="1"/>
    <col min="7" max="7" width="11.6640625" customWidth="1"/>
    <col min="9" max="9" width="37.1640625" customWidth="1"/>
    <col min="11" max="11" width="3" customWidth="1"/>
    <col min="12" max="12" width="32" customWidth="1"/>
  </cols>
  <sheetData>
    <row r="2" spans="2:11" ht="20">
      <c r="B2" s="61" t="s">
        <v>146</v>
      </c>
    </row>
    <row r="3" spans="2:11" ht="10" customHeight="1"/>
    <row r="4" spans="2:11" ht="22" customHeight="1">
      <c r="B4" s="213" t="s">
        <v>173</v>
      </c>
      <c r="C4" s="213"/>
      <c r="D4" s="213"/>
      <c r="E4" s="213"/>
      <c r="F4" s="213"/>
      <c r="G4" s="213"/>
      <c r="H4" s="213"/>
      <c r="I4" s="213"/>
      <c r="J4" s="213"/>
      <c r="K4" s="168"/>
    </row>
    <row r="5" spans="2:11">
      <c r="B5" s="213"/>
      <c r="C5" s="213"/>
      <c r="D5" s="213"/>
      <c r="E5" s="213"/>
      <c r="F5" s="213"/>
      <c r="G5" s="213"/>
      <c r="H5" s="213"/>
      <c r="I5" s="213"/>
      <c r="J5" s="213"/>
      <c r="K5" s="168"/>
    </row>
    <row r="6" spans="2:11">
      <c r="B6" s="213"/>
      <c r="C6" s="213"/>
      <c r="D6" s="213"/>
      <c r="E6" s="213"/>
      <c r="F6" s="213"/>
      <c r="G6" s="213"/>
      <c r="H6" s="213"/>
      <c r="I6" s="213"/>
      <c r="J6" s="213"/>
      <c r="K6" s="168"/>
    </row>
    <row r="7" spans="2:11" ht="15" customHeight="1">
      <c r="B7" s="213" t="s">
        <v>149</v>
      </c>
      <c r="C7" s="213"/>
      <c r="D7" s="213"/>
      <c r="E7" s="213"/>
      <c r="F7" s="213"/>
      <c r="G7" s="213"/>
      <c r="H7" s="213"/>
      <c r="I7" s="213"/>
      <c r="J7" s="213"/>
      <c r="K7" s="168"/>
    </row>
    <row r="8" spans="2:11">
      <c r="B8" s="213"/>
      <c r="C8" s="213"/>
      <c r="D8" s="213"/>
      <c r="E8" s="213"/>
      <c r="F8" s="213"/>
      <c r="G8" s="213"/>
      <c r="H8" s="213"/>
      <c r="I8" s="213"/>
      <c r="J8" s="213"/>
      <c r="K8" s="168"/>
    </row>
    <row r="9" spans="2:11">
      <c r="B9" s="213"/>
      <c r="C9" s="213"/>
      <c r="D9" s="213"/>
      <c r="E9" s="213"/>
      <c r="F9" s="213"/>
      <c r="G9" s="213"/>
      <c r="H9" s="213"/>
      <c r="I9" s="213"/>
      <c r="J9" s="213"/>
    </row>
    <row r="10" spans="2:11" ht="10" customHeight="1"/>
    <row r="11" spans="2:11">
      <c r="B11" t="s">
        <v>148</v>
      </c>
    </row>
    <row r="12" spans="2:11" ht="8" customHeight="1"/>
    <row r="13" spans="2:11">
      <c r="B13" s="213" t="s">
        <v>169</v>
      </c>
      <c r="C13" s="213"/>
      <c r="D13" s="213"/>
      <c r="E13" s="213"/>
      <c r="F13" s="213"/>
      <c r="G13" s="213"/>
      <c r="H13" s="213"/>
      <c r="I13" s="213"/>
      <c r="J13" s="213"/>
    </row>
    <row r="14" spans="2:11">
      <c r="B14" s="213"/>
      <c r="C14" s="213"/>
      <c r="D14" s="213"/>
      <c r="E14" s="213"/>
      <c r="F14" s="213"/>
      <c r="G14" s="213"/>
      <c r="H14" s="213"/>
      <c r="I14" s="213"/>
      <c r="J14" s="213"/>
    </row>
    <row r="15" spans="2:11">
      <c r="B15" s="213"/>
      <c r="C15" s="213"/>
      <c r="D15" s="213"/>
      <c r="E15" s="213"/>
      <c r="F15" s="213"/>
      <c r="G15" s="213"/>
      <c r="H15" s="213"/>
      <c r="I15" s="213"/>
      <c r="J15" s="213"/>
    </row>
    <row r="16" spans="2:11" ht="10" customHeight="1"/>
    <row r="17" spans="2:13" ht="15" customHeight="1">
      <c r="B17" s="213" t="s">
        <v>171</v>
      </c>
      <c r="C17" s="213"/>
      <c r="D17" s="213"/>
      <c r="E17" s="213"/>
      <c r="F17" s="213"/>
      <c r="G17" s="213"/>
      <c r="H17" s="213"/>
      <c r="I17" s="213"/>
      <c r="J17" s="213"/>
    </row>
    <row r="18" spans="2:13">
      <c r="B18" s="213"/>
      <c r="C18" s="213"/>
      <c r="D18" s="213"/>
      <c r="E18" s="213"/>
      <c r="F18" s="213"/>
      <c r="G18" s="213"/>
      <c r="H18" s="213"/>
      <c r="I18" s="213"/>
      <c r="J18" s="213"/>
    </row>
    <row r="19" spans="2:13">
      <c r="B19" s="213"/>
      <c r="C19" s="213"/>
      <c r="D19" s="213"/>
      <c r="E19" s="213"/>
      <c r="F19" s="213"/>
      <c r="G19" s="213"/>
      <c r="H19" s="213"/>
      <c r="I19" s="213"/>
      <c r="J19" s="213"/>
    </row>
    <row r="20" spans="2:13" ht="32" customHeight="1">
      <c r="B20" s="213"/>
      <c r="C20" s="213"/>
      <c r="D20" s="213"/>
      <c r="E20" s="213"/>
      <c r="F20" s="213"/>
      <c r="G20" s="213"/>
      <c r="H20" s="213"/>
      <c r="I20" s="213"/>
      <c r="J20" s="213"/>
    </row>
    <row r="21" spans="2:13">
      <c r="B21" s="170"/>
      <c r="C21" s="170"/>
      <c r="D21" s="170"/>
      <c r="E21" s="170"/>
      <c r="F21" s="170"/>
      <c r="G21" s="170"/>
      <c r="H21" s="170"/>
      <c r="I21" s="170"/>
      <c r="J21" s="170"/>
    </row>
    <row r="23" spans="2:13" ht="17">
      <c r="B23" s="212" t="s">
        <v>1</v>
      </c>
      <c r="C23" s="212"/>
      <c r="D23" s="130"/>
      <c r="E23" s="130"/>
      <c r="F23" s="130"/>
      <c r="G23" s="1"/>
      <c r="H23" s="1"/>
      <c r="I23" s="212" t="s">
        <v>127</v>
      </c>
      <c r="J23" s="212"/>
      <c r="K23" s="131"/>
      <c r="L23" s="1"/>
      <c r="M23" s="1"/>
    </row>
    <row r="24" spans="2:13">
      <c r="B24" s="163" t="s">
        <v>147</v>
      </c>
      <c r="C24" s="162"/>
      <c r="D24" s="133"/>
      <c r="E24" s="133"/>
      <c r="F24" s="133"/>
      <c r="G24" s="1"/>
      <c r="H24" s="1"/>
      <c r="I24" s="163" t="s">
        <v>147</v>
      </c>
      <c r="J24" s="162"/>
      <c r="K24" s="134"/>
      <c r="L24" s="1"/>
      <c r="M24" s="1"/>
    </row>
    <row r="25" spans="2:13">
      <c r="B25" s="132" t="s">
        <v>5</v>
      </c>
      <c r="C25" s="187">
        <f>VLOOKUP(B25,'Estimating Future Sales'!K25:L29,2,FALSE)</f>
        <v>11832</v>
      </c>
      <c r="D25" s="135"/>
      <c r="E25" s="135"/>
      <c r="F25" s="135"/>
      <c r="G25" s="1"/>
      <c r="H25" s="1"/>
      <c r="I25" s="132" t="s">
        <v>5</v>
      </c>
      <c r="J25" s="187">
        <f>VLOOKUP(I25,'Estimating Future Sales'!K40:L44,2,FALSE)</f>
        <v>0</v>
      </c>
      <c r="K25" s="136"/>
      <c r="L25" s="1"/>
      <c r="M25" s="1"/>
    </row>
    <row r="26" spans="2:13">
      <c r="B26" s="132" t="s">
        <v>130</v>
      </c>
      <c r="C26" s="187">
        <f>VLOOKUP(B26,'Estimating Future Sales'!K26:L30,2,FALSE)</f>
        <v>4176.695999999999</v>
      </c>
      <c r="D26" s="133"/>
      <c r="E26" s="133"/>
      <c r="F26" s="133"/>
      <c r="G26" s="1"/>
      <c r="H26" s="1"/>
      <c r="I26" s="132" t="s">
        <v>130</v>
      </c>
      <c r="J26" s="187">
        <f>VLOOKUP(I26,'Estimating Future Sales'!K41:L45,2,FALSE)</f>
        <v>0</v>
      </c>
      <c r="K26" s="136"/>
      <c r="L26" s="1"/>
      <c r="M26" s="1"/>
    </row>
    <row r="27" spans="2:13">
      <c r="B27" s="137" t="s">
        <v>134</v>
      </c>
      <c r="C27" s="188">
        <f>C25-C26</f>
        <v>7655.304000000001</v>
      </c>
      <c r="D27" s="138"/>
      <c r="E27" s="138"/>
      <c r="F27" s="138"/>
      <c r="G27" s="139"/>
      <c r="H27" s="139"/>
      <c r="I27" s="169" t="s">
        <v>134</v>
      </c>
      <c r="J27" s="188">
        <f>J25-J26</f>
        <v>0</v>
      </c>
      <c r="K27" s="136"/>
      <c r="L27" s="139"/>
      <c r="M27" s="139"/>
    </row>
    <row r="28" spans="2:13">
      <c r="B28" s="165"/>
      <c r="C28" s="189"/>
      <c r="D28" s="133"/>
      <c r="E28" s="133"/>
      <c r="F28" s="133"/>
      <c r="G28" s="1"/>
      <c r="H28" s="1"/>
      <c r="I28" s="165"/>
      <c r="J28" s="189"/>
      <c r="K28" s="136"/>
      <c r="L28" s="1"/>
      <c r="M28" s="1"/>
    </row>
    <row r="29" spans="2:13">
      <c r="B29" s="163" t="s">
        <v>131</v>
      </c>
      <c r="C29" s="190"/>
      <c r="D29" s="133"/>
      <c r="E29" s="133"/>
      <c r="F29" s="133"/>
      <c r="G29" s="1"/>
      <c r="H29" s="1"/>
      <c r="I29" s="163" t="s">
        <v>131</v>
      </c>
      <c r="J29" s="190"/>
      <c r="K29" s="136"/>
      <c r="L29" s="1"/>
      <c r="M29" s="1"/>
    </row>
    <row r="30" spans="2:13">
      <c r="B30" s="164" t="s">
        <v>158</v>
      </c>
      <c r="C30" s="191">
        <f>VLOOKUP('Business Forecast'!B30,'Tracking Expenses'!M31:N46,2,FALSE)</f>
        <v>0</v>
      </c>
      <c r="D30" s="142"/>
      <c r="E30" s="142"/>
      <c r="F30" s="142"/>
      <c r="G30" s="1"/>
      <c r="H30" s="1"/>
      <c r="I30" s="164" t="s">
        <v>158</v>
      </c>
      <c r="J30" s="191">
        <f>VLOOKUP(I30,'Tracking Expenses'!M49:N64,2,FALSE)</f>
        <v>0</v>
      </c>
      <c r="K30" s="136"/>
      <c r="L30" s="1"/>
      <c r="M30" s="1"/>
    </row>
    <row r="31" spans="2:13">
      <c r="B31" s="132" t="s">
        <v>23</v>
      </c>
      <c r="C31" s="187">
        <f>(VLOOKUP(B31,'Tracking Expenses'!G42:H42,2,FALSE)*Forecast)+VLOOKUP(B31,'Tracking Expenses'!G42:H42,2,FALSE)</f>
        <v>636.84</v>
      </c>
      <c r="D31" s="142"/>
      <c r="E31" s="142"/>
      <c r="F31" s="142"/>
      <c r="G31" s="1"/>
      <c r="H31" s="1"/>
      <c r="I31" s="132" t="s">
        <v>23</v>
      </c>
      <c r="J31" s="187">
        <f>(VLOOKUP(I31,'Tracking Expenses'!G60:H60,2,FALSE)*'Estimating Future Sales'!D45)+(VLOOKUP(I31,'Tracking Expenses'!G60:H60,2,FALSE))</f>
        <v>0</v>
      </c>
      <c r="K31" s="136"/>
      <c r="L31" s="1"/>
      <c r="M31" s="1"/>
    </row>
    <row r="32" spans="2:13">
      <c r="B32" s="132" t="s">
        <v>22</v>
      </c>
      <c r="C32" s="187">
        <f>(VLOOKUP('Business Forecast'!B32,'Tracking Expenses'!M34:N49,2,FALSE)*Forecast)+VLOOKUP('Business Forecast'!B32,'Tracking Expenses'!M34:N49,2,FALSE)</f>
        <v>754</v>
      </c>
      <c r="D32" s="142"/>
      <c r="E32" s="142"/>
      <c r="F32" s="142"/>
      <c r="G32" s="1"/>
      <c r="H32" s="1"/>
      <c r="I32" s="132" t="s">
        <v>22</v>
      </c>
      <c r="J32" s="187">
        <f>(VLOOKUP(I32,'Tracking Expenses'!M52:N67,2,FALSE)*'Estimating Future Sales'!D45)+VLOOKUP(I32,'Tracking Expenses'!M52:N67,2,FALSE)</f>
        <v>0</v>
      </c>
      <c r="K32" s="136"/>
      <c r="L32" s="1"/>
      <c r="M32" s="1"/>
    </row>
    <row r="33" spans="2:13">
      <c r="B33" s="132" t="s">
        <v>21</v>
      </c>
      <c r="C33" s="187">
        <f>(VLOOKUP('Business Forecast'!B33,'Tracking Expenses'!M35:N50,2,FALSE)*Forecast)+VLOOKUP('Business Forecast'!B33,'Tracking Expenses'!M35:N50,2,FALSE)</f>
        <v>1508</v>
      </c>
      <c r="D33" s="142"/>
      <c r="E33" s="142"/>
      <c r="F33" s="142"/>
      <c r="G33" s="1"/>
      <c r="H33" s="1"/>
      <c r="I33" s="132" t="s">
        <v>21</v>
      </c>
      <c r="J33" s="187">
        <f>(VLOOKUP(I33,'Tracking Expenses'!M53:N68,2,FALSE)*'Estimating Future Sales'!D45)+VLOOKUP(I33,'Tracking Expenses'!M53:N68,2,FALSE)</f>
        <v>0</v>
      </c>
      <c r="K33" s="136"/>
      <c r="L33" s="1"/>
      <c r="M33" s="1"/>
    </row>
    <row r="34" spans="2:13">
      <c r="B34" s="164" t="s">
        <v>20</v>
      </c>
      <c r="C34" s="191">
        <f>VLOOKUP('Business Forecast'!B34,'Tracking Expenses'!M36:N51,2,FALSE)</f>
        <v>0</v>
      </c>
      <c r="D34" s="142"/>
      <c r="E34" s="142"/>
      <c r="F34" s="142"/>
      <c r="G34" s="1"/>
      <c r="H34" s="1"/>
      <c r="I34" s="164" t="s">
        <v>20</v>
      </c>
      <c r="J34" s="191">
        <f>VLOOKUP(I34,'Tracking Expenses'!M54:N69,2,FALSE)</f>
        <v>0</v>
      </c>
      <c r="K34" s="136"/>
      <c r="L34" s="1"/>
      <c r="M34" s="1"/>
    </row>
    <row r="35" spans="2:13">
      <c r="B35" s="164" t="s">
        <v>19</v>
      </c>
      <c r="C35" s="191">
        <f>VLOOKUP('Business Forecast'!B35,'Tracking Expenses'!M37:N52,2,FALSE)</f>
        <v>50</v>
      </c>
      <c r="D35" s="142"/>
      <c r="E35" s="142"/>
      <c r="F35" s="142"/>
      <c r="G35" s="1"/>
      <c r="H35" s="1"/>
      <c r="I35" s="164" t="s">
        <v>19</v>
      </c>
      <c r="J35" s="191">
        <f>VLOOKUP(I35,'Tracking Expenses'!M55:N70,2,FALSE)</f>
        <v>0</v>
      </c>
      <c r="K35" s="136"/>
      <c r="L35" s="1"/>
      <c r="M35" s="1"/>
    </row>
    <row r="36" spans="2:13">
      <c r="B36" s="164" t="s">
        <v>18</v>
      </c>
      <c r="C36" s="191">
        <f>VLOOKUP('Business Forecast'!B36,'Tracking Expenses'!M38:N53,2,FALSE)</f>
        <v>80</v>
      </c>
      <c r="D36" s="142"/>
      <c r="E36" s="142"/>
      <c r="F36" s="142"/>
      <c r="G36" s="1"/>
      <c r="H36" s="1"/>
      <c r="I36" s="164" t="s">
        <v>18</v>
      </c>
      <c r="J36" s="191">
        <f>VLOOKUP(I36,'Tracking Expenses'!M56:N71,2,FALSE)</f>
        <v>0</v>
      </c>
      <c r="K36" s="136"/>
      <c r="L36" s="1"/>
      <c r="M36" s="1"/>
    </row>
    <row r="37" spans="2:13">
      <c r="B37" s="164" t="s">
        <v>17</v>
      </c>
      <c r="C37" s="191">
        <f>VLOOKUP('Business Forecast'!B37,'Tracking Expenses'!M39:N54,2,FALSE)</f>
        <v>0</v>
      </c>
      <c r="D37" s="142"/>
      <c r="E37" s="142"/>
      <c r="F37" s="142"/>
      <c r="G37" s="1"/>
      <c r="H37" s="1"/>
      <c r="I37" s="164" t="s">
        <v>17</v>
      </c>
      <c r="J37" s="191">
        <f>VLOOKUP(I37,'Tracking Expenses'!M57:N72,2,FALSE)</f>
        <v>0</v>
      </c>
      <c r="K37" s="136"/>
      <c r="L37" s="1"/>
      <c r="M37" s="1"/>
    </row>
    <row r="38" spans="2:13">
      <c r="B38" s="164" t="s">
        <v>16</v>
      </c>
      <c r="C38" s="191">
        <f>VLOOKUP('Business Forecast'!B38,'Tracking Expenses'!M40:N55,2,FALSE)</f>
        <v>0</v>
      </c>
      <c r="D38" s="142"/>
      <c r="E38" s="142"/>
      <c r="F38" s="142"/>
      <c r="G38" s="1"/>
      <c r="H38" s="1"/>
      <c r="I38" s="164" t="s">
        <v>16</v>
      </c>
      <c r="J38" s="191">
        <f>VLOOKUP(I38,'Tracking Expenses'!M58:N73,2,FALSE)</f>
        <v>0</v>
      </c>
      <c r="K38" s="136"/>
      <c r="L38" s="1"/>
      <c r="M38" s="1"/>
    </row>
    <row r="39" spans="2:13">
      <c r="B39" s="132" t="s">
        <v>15</v>
      </c>
      <c r="C39" s="187">
        <f>(VLOOKUP('Business Forecast'!B39,'Tracking Expenses'!M41:N56,2,FALSE)*Forecast)+VLOOKUP('Business Forecast'!B39,'Tracking Expenses'!M41:N56,2,FALSE)</f>
        <v>538.24</v>
      </c>
      <c r="D39" s="135"/>
      <c r="E39" s="135"/>
      <c r="F39" s="135"/>
      <c r="G39" s="1"/>
      <c r="H39" s="1"/>
      <c r="I39" s="132" t="s">
        <v>15</v>
      </c>
      <c r="J39" s="187">
        <f>(VLOOKUP(I39,'Tracking Expenses'!M59:N74,2,FALSE)*'Estimating Future Sales'!D45)+VLOOKUP(I39,'Tracking Expenses'!M59:N74,2,FALSE)</f>
        <v>0</v>
      </c>
      <c r="K39" s="136"/>
      <c r="L39" s="1"/>
      <c r="M39" s="1"/>
    </row>
    <row r="40" spans="2:13">
      <c r="B40" s="137" t="s">
        <v>135</v>
      </c>
      <c r="C40" s="188">
        <f>SUM(C30:C39)</f>
        <v>3567.08</v>
      </c>
      <c r="D40" s="135"/>
      <c r="E40" s="135"/>
      <c r="F40" s="135"/>
      <c r="G40" s="1"/>
      <c r="H40" s="1"/>
      <c r="I40" s="137" t="s">
        <v>135</v>
      </c>
      <c r="J40" s="188">
        <f>SUM(J30:J39)</f>
        <v>0</v>
      </c>
      <c r="K40" s="136"/>
      <c r="L40" s="1"/>
      <c r="M40" s="1"/>
    </row>
    <row r="41" spans="2:13">
      <c r="B41" s="165"/>
      <c r="C41" s="192"/>
      <c r="D41" s="143"/>
      <c r="E41" s="143"/>
      <c r="F41" s="143"/>
      <c r="G41" s="141"/>
      <c r="H41" s="141"/>
      <c r="I41" s="165"/>
      <c r="J41" s="192"/>
      <c r="K41" s="136"/>
      <c r="L41" s="141"/>
      <c r="M41" s="141"/>
    </row>
    <row r="42" spans="2:13">
      <c r="B42" s="165"/>
      <c r="C42" s="189"/>
      <c r="D42" s="134"/>
      <c r="E42" s="133"/>
      <c r="F42" s="138" t="s">
        <v>136</v>
      </c>
      <c r="G42" s="1"/>
      <c r="H42" s="1"/>
      <c r="I42" s="165"/>
      <c r="J42" s="189"/>
      <c r="K42" s="136"/>
      <c r="L42" s="138" t="s">
        <v>136</v>
      </c>
      <c r="M42" s="1"/>
    </row>
    <row r="43" spans="2:13">
      <c r="B43" s="163" t="s">
        <v>132</v>
      </c>
      <c r="C43" s="190"/>
      <c r="D43" s="133"/>
      <c r="E43" s="133"/>
      <c r="F43" s="144" t="s">
        <v>141</v>
      </c>
      <c r="G43" s="195">
        <f>VLOOKUP(F43,'Tracking Expenses'!J42:K42,2,FALSE)</f>
        <v>2360</v>
      </c>
      <c r="H43" s="1"/>
      <c r="I43" s="163" t="s">
        <v>132</v>
      </c>
      <c r="J43" s="190"/>
      <c r="K43" s="145"/>
      <c r="L43" s="146" t="s">
        <v>141</v>
      </c>
      <c r="M43" s="195">
        <f>'[3]Expenses Dashboard'!K68</f>
        <v>0</v>
      </c>
    </row>
    <row r="44" spans="2:13">
      <c r="B44" s="164" t="s">
        <v>13</v>
      </c>
      <c r="C44" s="191">
        <f>400*12</f>
        <v>4800</v>
      </c>
      <c r="D44" s="142"/>
      <c r="E44" s="142"/>
      <c r="F44" s="166" t="s">
        <v>137</v>
      </c>
      <c r="G44" s="196">
        <v>2000</v>
      </c>
      <c r="H44" s="1"/>
      <c r="I44" s="164" t="s">
        <v>13</v>
      </c>
      <c r="J44" s="191">
        <f>VLOOKUP(I44,'Tracking Expenses'!M49:N62,2,FALSE)</f>
        <v>0</v>
      </c>
      <c r="K44" s="145"/>
      <c r="L44" s="167" t="s">
        <v>137</v>
      </c>
      <c r="M44" s="196">
        <v>0</v>
      </c>
    </row>
    <row r="45" spans="2:13">
      <c r="B45" s="132" t="s">
        <v>153</v>
      </c>
      <c r="C45" s="187">
        <f>G45</f>
        <v>622.85714285714289</v>
      </c>
      <c r="D45" s="142"/>
      <c r="E45" s="142"/>
      <c r="F45" s="147" t="s">
        <v>11</v>
      </c>
      <c r="G45" s="197">
        <f>SUM(G43:G44)/7</f>
        <v>622.85714285714289</v>
      </c>
      <c r="H45" s="1"/>
      <c r="I45" s="132" t="s">
        <v>153</v>
      </c>
      <c r="J45" s="187">
        <f>M45</f>
        <v>0</v>
      </c>
      <c r="K45" s="145"/>
      <c r="L45" s="148" t="s">
        <v>11</v>
      </c>
      <c r="M45" s="197">
        <f>SUM(M43:M44)/7</f>
        <v>0</v>
      </c>
    </row>
    <row r="46" spans="2:13">
      <c r="B46" s="164" t="s">
        <v>140</v>
      </c>
      <c r="C46" s="191">
        <v>0</v>
      </c>
      <c r="D46" s="142"/>
      <c r="E46" s="142"/>
      <c r="F46" s="142"/>
      <c r="G46" s="1"/>
      <c r="H46" s="1"/>
      <c r="I46" s="164" t="s">
        <v>140</v>
      </c>
      <c r="J46" s="191">
        <f>VLOOKUP(I46,'Tracking Expenses'!M49:N62,2,FALSE)</f>
        <v>0</v>
      </c>
      <c r="K46" s="136"/>
      <c r="L46" s="1"/>
      <c r="M46" s="1"/>
    </row>
    <row r="47" spans="2:13">
      <c r="B47" s="164" t="s">
        <v>10</v>
      </c>
      <c r="C47" s="191">
        <v>0</v>
      </c>
      <c r="D47" s="142"/>
      <c r="E47" s="142"/>
      <c r="F47" s="142"/>
      <c r="G47" s="1"/>
      <c r="H47" s="1"/>
      <c r="I47" s="164" t="s">
        <v>10</v>
      </c>
      <c r="J47" s="191">
        <f>VLOOKUP(I47,'Tracking Expenses'!M53:N66,2,FALSE)</f>
        <v>0</v>
      </c>
      <c r="K47" s="136"/>
      <c r="L47" s="1"/>
      <c r="M47" s="1"/>
    </row>
    <row r="48" spans="2:13">
      <c r="B48" s="137" t="s">
        <v>138</v>
      </c>
      <c r="C48" s="193">
        <f>SUM(C44:C46)</f>
        <v>5422.8571428571431</v>
      </c>
      <c r="D48" s="142"/>
      <c r="E48" s="142"/>
      <c r="F48" s="142"/>
      <c r="G48" s="1"/>
      <c r="H48" s="1"/>
      <c r="I48" s="137" t="s">
        <v>138</v>
      </c>
      <c r="J48" s="193">
        <f>SUM(J44:J46)</f>
        <v>0</v>
      </c>
      <c r="K48" s="136"/>
      <c r="L48" s="1"/>
      <c r="M48" s="1"/>
    </row>
    <row r="49" spans="2:13">
      <c r="B49" s="165"/>
      <c r="C49" s="189"/>
      <c r="D49" s="142"/>
      <c r="E49" s="142"/>
      <c r="F49" s="142"/>
      <c r="G49" s="1"/>
      <c r="H49" s="1"/>
      <c r="I49" s="165"/>
      <c r="J49" s="189"/>
      <c r="K49" s="136"/>
      <c r="L49" s="1"/>
      <c r="M49" s="1"/>
    </row>
    <row r="50" spans="2:13" hidden="1">
      <c r="B50" s="163" t="s">
        <v>133</v>
      </c>
      <c r="C50" s="194">
        <f>1-(C40/C25)</f>
        <v>0.69852265043948614</v>
      </c>
      <c r="D50" s="134"/>
      <c r="E50" s="134"/>
      <c r="F50" s="140"/>
      <c r="G50" s="141"/>
      <c r="H50" s="141"/>
      <c r="I50" s="163" t="s">
        <v>133</v>
      </c>
      <c r="J50" s="194">
        <f>IFERROR(1-(J40/J25), 0)</f>
        <v>0</v>
      </c>
      <c r="K50" s="134"/>
      <c r="L50" s="141"/>
      <c r="M50" s="141"/>
    </row>
    <row r="51" spans="2:13" hidden="1">
      <c r="B51" s="161"/>
      <c r="C51" s="190"/>
      <c r="D51" s="149"/>
      <c r="E51" s="149"/>
      <c r="F51" s="133"/>
      <c r="G51" s="1"/>
      <c r="H51" s="1"/>
      <c r="I51" s="161"/>
      <c r="J51" s="190"/>
      <c r="K51" s="150"/>
      <c r="L51" s="1"/>
      <c r="M51" s="1"/>
    </row>
    <row r="52" spans="2:13">
      <c r="B52" s="137" t="s">
        <v>142</v>
      </c>
      <c r="C52" s="188">
        <f>C48/C50</f>
        <v>7763.3232643855863</v>
      </c>
      <c r="D52" s="134"/>
      <c r="E52" s="134"/>
      <c r="F52" s="151"/>
      <c r="G52" s="141"/>
      <c r="H52" s="141"/>
      <c r="I52" s="137" t="s">
        <v>143</v>
      </c>
      <c r="J52" s="188">
        <f>IFERROR(J48/J50, 0)</f>
        <v>0</v>
      </c>
      <c r="K52" s="134"/>
      <c r="L52" s="141"/>
      <c r="M52" s="141"/>
    </row>
    <row r="53" spans="2:13">
      <c r="B53" s="154"/>
      <c r="C53" s="159"/>
      <c r="D53" s="152"/>
      <c r="E53" s="152"/>
      <c r="F53" s="133"/>
      <c r="G53" s="1"/>
      <c r="H53" s="1"/>
      <c r="I53" s="154"/>
      <c r="J53" s="154"/>
      <c r="K53" s="153"/>
      <c r="L53" s="1"/>
      <c r="M53" s="1"/>
    </row>
    <row r="54" spans="2:13">
      <c r="B54" s="155"/>
      <c r="C54" s="156"/>
      <c r="D54" s="154"/>
      <c r="E54" s="154"/>
      <c r="F54" s="154"/>
      <c r="G54" s="1"/>
      <c r="H54" s="1"/>
      <c r="I54" s="1"/>
      <c r="J54" s="1"/>
      <c r="K54" s="31"/>
      <c r="L54" s="1"/>
      <c r="M54" s="1"/>
    </row>
    <row r="55" spans="2:13" ht="17">
      <c r="D55" s="154"/>
      <c r="E55" s="154"/>
      <c r="F55" s="154"/>
      <c r="G55" s="1"/>
      <c r="H55" s="1"/>
      <c r="K55" s="157"/>
      <c r="L55" s="1"/>
      <c r="M55" s="1"/>
    </row>
    <row r="57" spans="2:13">
      <c r="D57" s="158"/>
    </row>
  </sheetData>
  <mergeCells count="6">
    <mergeCell ref="B23:C23"/>
    <mergeCell ref="I23:J23"/>
    <mergeCell ref="B4:J6"/>
    <mergeCell ref="B7:J9"/>
    <mergeCell ref="B13:J15"/>
    <mergeCell ref="B17:J2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Tracking Expenses</vt:lpstr>
      <vt:lpstr>Cost of Good Sold</vt:lpstr>
      <vt:lpstr>Estimating Future Sales</vt:lpstr>
      <vt:lpstr>Business Forecast</vt:lpstr>
    </vt:vector>
  </TitlesOfParts>
  <Company>Etsy,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Ashcraft</dc:creator>
  <cp:lastModifiedBy>Taylor Combs</cp:lastModifiedBy>
  <dcterms:created xsi:type="dcterms:W3CDTF">2015-09-22T15:15:35Z</dcterms:created>
  <dcterms:modified xsi:type="dcterms:W3CDTF">2016-01-06T20:39:16Z</dcterms:modified>
</cp:coreProperties>
</file>